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15" windowHeight="3735" activeTab="0"/>
  </bookViews>
  <sheets>
    <sheet name="1019" sheetId="1" r:id="rId1"/>
    <sheet name="1012" sheetId="2" r:id="rId2"/>
    <sheet name="1005" sheetId="3" r:id="rId3"/>
    <sheet name="0928" sheetId="4" r:id="rId4"/>
    <sheet name="0921" sheetId="5" r:id="rId5"/>
    <sheet name="0914" sheetId="6" r:id="rId6"/>
    <sheet name="0907" sheetId="7" r:id="rId7"/>
    <sheet name="0831" sheetId="8" r:id="rId8"/>
    <sheet name="0824" sheetId="9" r:id="rId9"/>
    <sheet name="0817" sheetId="10" r:id="rId10"/>
    <sheet name="0810" sheetId="11" r:id="rId11"/>
    <sheet name="0803" sheetId="12" r:id="rId12"/>
    <sheet name="0727" sheetId="13" r:id="rId13"/>
    <sheet name="0720" sheetId="14" r:id="rId14"/>
    <sheet name="0713" sheetId="15" r:id="rId15"/>
    <sheet name="0706" sheetId="16" r:id="rId16"/>
    <sheet name="0629" sheetId="17" r:id="rId17"/>
    <sheet name="0622" sheetId="18" r:id="rId18"/>
    <sheet name="0615" sheetId="19" r:id="rId19"/>
    <sheet name="0608" sheetId="20" r:id="rId20"/>
    <sheet name="0601" sheetId="21" r:id="rId21"/>
    <sheet name="0525" sheetId="22" r:id="rId22"/>
    <sheet name="0518" sheetId="23" r:id="rId23"/>
    <sheet name="0511" sheetId="24" r:id="rId24"/>
    <sheet name="0504" sheetId="25" r:id="rId25"/>
    <sheet name="0427" sheetId="26" r:id="rId26"/>
    <sheet name="0420" sheetId="27" r:id="rId27"/>
    <sheet name="0413" sheetId="28" r:id="rId28"/>
    <sheet name="0406" sheetId="29" r:id="rId29"/>
    <sheet name="330" sheetId="30" r:id="rId30"/>
    <sheet name="323" sheetId="31" r:id="rId31"/>
    <sheet name="316" sheetId="32" r:id="rId32"/>
    <sheet name="309" sheetId="33" r:id="rId33"/>
    <sheet name="302" sheetId="34" r:id="rId34"/>
    <sheet name="223" sheetId="35" r:id="rId35"/>
    <sheet name="216" sheetId="36" r:id="rId36"/>
    <sheet name="209" sheetId="37" r:id="rId37"/>
    <sheet name="202" sheetId="38" r:id="rId38"/>
    <sheet name="126" sheetId="39" r:id="rId39"/>
    <sheet name="119" sheetId="40" r:id="rId40"/>
    <sheet name="112" sheetId="41" r:id="rId41"/>
    <sheet name="105" sheetId="42" r:id="rId42"/>
    <sheet name="Sheet2" sheetId="43" r:id="rId43"/>
  </sheets>
  <definedNames>
    <definedName name="_xlnm._FilterDatabase" localSheetId="28" hidden="1">'0406'!$A$1:$P$42</definedName>
    <definedName name="_xlnm._FilterDatabase" localSheetId="27" hidden="1">'0413'!$A$1:$P$42</definedName>
    <definedName name="_xlnm._FilterDatabase" localSheetId="26" hidden="1">'0420'!$A$1:$P$42</definedName>
    <definedName name="_xlnm._FilterDatabase" localSheetId="25" hidden="1">'0427'!$A$1:$P$42</definedName>
    <definedName name="_xlnm._FilterDatabase" localSheetId="24" hidden="1">'0504'!$A$1:$P$42</definedName>
    <definedName name="_xlnm._FilterDatabase" localSheetId="23" hidden="1">'0511'!$A$1:$P$42</definedName>
    <definedName name="_xlnm._FilterDatabase" localSheetId="22" hidden="1">'0518'!$A$1:$P$42</definedName>
    <definedName name="_xlnm._FilterDatabase" localSheetId="21" hidden="1">'0525'!$A$1:$P$42</definedName>
    <definedName name="_xlnm._FilterDatabase" localSheetId="20" hidden="1">'0601'!$A$1:$P$42</definedName>
    <definedName name="_xlnm._FilterDatabase" localSheetId="19" hidden="1">'0608'!$A$1:$P$42</definedName>
    <definedName name="_xlnm._FilterDatabase" localSheetId="18" hidden="1">'0615'!$A$1:$P$42</definedName>
    <definedName name="_xlnm._FilterDatabase" localSheetId="17" hidden="1">'0622'!$A$1:$P$42</definedName>
    <definedName name="_xlnm._FilterDatabase" localSheetId="16" hidden="1">'0629'!$A$1:$P$42</definedName>
    <definedName name="_xlnm._FilterDatabase" localSheetId="15" hidden="1">'0706'!$A$1:$P$42</definedName>
    <definedName name="_xlnm._FilterDatabase" localSheetId="14" hidden="1">'0713'!$A$1:$P$42</definedName>
    <definedName name="_xlnm._FilterDatabase" localSheetId="13" hidden="1">'0720'!$A$1:$P$42</definedName>
    <definedName name="_xlnm._FilterDatabase" localSheetId="12" hidden="1">'0727'!$A$1:$P$42</definedName>
    <definedName name="_xlnm._FilterDatabase" localSheetId="11" hidden="1">'0803'!$A$1:$P$42</definedName>
    <definedName name="_xlnm._FilterDatabase" localSheetId="10" hidden="1">'0810'!$A$1:$P$42</definedName>
    <definedName name="_xlnm._FilterDatabase" localSheetId="9" hidden="1">'0817'!$A$1:$P$42</definedName>
    <definedName name="_xlnm._FilterDatabase" localSheetId="8" hidden="1">'0824'!$A$1:$P$42</definedName>
    <definedName name="_xlnm._FilterDatabase" localSheetId="7" hidden="1">'0831'!$A$1:$P$42</definedName>
    <definedName name="_xlnm._FilterDatabase" localSheetId="6" hidden="1">'0907'!$A$1:$P$42</definedName>
    <definedName name="_xlnm._FilterDatabase" localSheetId="5" hidden="1">'0914'!$A$1:$P$42</definedName>
    <definedName name="_xlnm._FilterDatabase" localSheetId="4" hidden="1">'0921'!$A$1:$P$42</definedName>
    <definedName name="_xlnm._FilterDatabase" localSheetId="3" hidden="1">'0928'!$A$1:$P$42</definedName>
    <definedName name="_xlnm._FilterDatabase" localSheetId="2" hidden="1">'1005'!$A$1:$P$42</definedName>
    <definedName name="_xlnm._FilterDatabase" localSheetId="1" hidden="1">'1012'!$A$1:$P$42</definedName>
    <definedName name="_xlnm._FilterDatabase" localSheetId="0" hidden="1">'1019'!$A$1:$P$42</definedName>
    <definedName name="_xlnm._FilterDatabase" localSheetId="41" hidden="1">'105'!$A$1:$P$42</definedName>
    <definedName name="_xlnm._FilterDatabase" localSheetId="40" hidden="1">'112'!$A$1:$P$42</definedName>
    <definedName name="_xlnm._FilterDatabase" localSheetId="39" hidden="1">'119'!$A$1:$P$42</definedName>
    <definedName name="_xlnm._FilterDatabase" localSheetId="38" hidden="1">'126'!$A$1:$P$42</definedName>
    <definedName name="_xlnm._FilterDatabase" localSheetId="37" hidden="1">'202'!$A$1:$P$42</definedName>
    <definedName name="_xlnm._FilterDatabase" localSheetId="36" hidden="1">'209'!$A$1:$R$42</definedName>
    <definedName name="_xlnm._FilterDatabase" localSheetId="35" hidden="1">'216'!$A$1:$P$42</definedName>
    <definedName name="_xlnm._FilterDatabase" localSheetId="34" hidden="1">'223'!$A$1:$P$42</definedName>
    <definedName name="_xlnm._FilterDatabase" localSheetId="33" hidden="1">'302'!$A$1:$P$42</definedName>
    <definedName name="_xlnm._FilterDatabase" localSheetId="32" hidden="1">'309'!$A$1:$P$42</definedName>
    <definedName name="_xlnm._FilterDatabase" localSheetId="31" hidden="1">'316'!$A$1:$P$42</definedName>
    <definedName name="_xlnm._FilterDatabase" localSheetId="30" hidden="1">'323'!$A$1:$P$42</definedName>
    <definedName name="_xlnm._FilterDatabase" localSheetId="29" hidden="1">'330'!$A$1:$P$42</definedName>
    <definedName name="_xlnm.Print_Area" localSheetId="28">'0406'!$A$1:$O$50</definedName>
    <definedName name="_xlnm.Print_Area" localSheetId="27">'0413'!$A$1:$O$50</definedName>
    <definedName name="_xlnm.Print_Area" localSheetId="26">'0420'!$A$1:$O$50</definedName>
    <definedName name="_xlnm.Print_Area" localSheetId="25">'0427'!$A$1:$O$50</definedName>
    <definedName name="_xlnm.Print_Area" localSheetId="24">'0504'!$A$1:$O$50</definedName>
    <definedName name="_xlnm.Print_Area" localSheetId="23">'0511'!$A$1:$O$50</definedName>
    <definedName name="_xlnm.Print_Area" localSheetId="22">'0518'!$A$1:$O$50</definedName>
    <definedName name="_xlnm.Print_Area" localSheetId="21">'0525'!$A$1:$O$51</definedName>
    <definedName name="_xlnm.Print_Area" localSheetId="20">'0601'!$A$1:$O$51</definedName>
    <definedName name="_xlnm.Print_Area" localSheetId="19">'0608'!$A$1:$O$51</definedName>
    <definedName name="_xlnm.Print_Area" localSheetId="18">'0615'!$A$1:$O$51</definedName>
    <definedName name="_xlnm.Print_Area" localSheetId="17">'0622'!$A$1:$O$51</definedName>
    <definedName name="_xlnm.Print_Area" localSheetId="16">'0629'!$A$1:$O$51</definedName>
    <definedName name="_xlnm.Print_Area" localSheetId="15">'0706'!$A$1:$O$51</definedName>
    <definedName name="_xlnm.Print_Area" localSheetId="14">'0713'!$A$1:$O$51</definedName>
    <definedName name="_xlnm.Print_Area" localSheetId="13">'0720'!$A$1:$O$51</definedName>
    <definedName name="_xlnm.Print_Area" localSheetId="12">'0727'!$A$1:$O$51</definedName>
    <definedName name="_xlnm.Print_Area" localSheetId="11">'0803'!$A$1:$O$51</definedName>
    <definedName name="_xlnm.Print_Area" localSheetId="10">'0810'!$A$1:$O$51</definedName>
    <definedName name="_xlnm.Print_Area" localSheetId="9">'0817'!$A$1:$O$51</definedName>
    <definedName name="_xlnm.Print_Area" localSheetId="8">'0824'!$A$1:$O$51</definedName>
    <definedName name="_xlnm.Print_Area" localSheetId="7">'0831'!$A$1:$O$51</definedName>
    <definedName name="_xlnm.Print_Area" localSheetId="6">'0907'!$A$1:$O$51</definedName>
    <definedName name="_xlnm.Print_Area" localSheetId="5">'0914'!$A$1:$O$51</definedName>
    <definedName name="_xlnm.Print_Area" localSheetId="4">'0921'!$A$1:$O$51</definedName>
    <definedName name="_xlnm.Print_Area" localSheetId="3">'0928'!$A$1:$O$51</definedName>
    <definedName name="_xlnm.Print_Area" localSheetId="2">'1005'!$A$1:$O$51</definedName>
    <definedName name="_xlnm.Print_Area" localSheetId="1">'1012'!$A$1:$O$51</definedName>
    <definedName name="_xlnm.Print_Area" localSheetId="0">'1019'!$A$1:$O$51</definedName>
    <definedName name="_xlnm.Print_Area" localSheetId="41">'105'!$A$1:$O$50</definedName>
    <definedName name="_xlnm.Print_Area" localSheetId="40">'112'!$A$1:$O$50</definedName>
    <definedName name="_xlnm.Print_Area" localSheetId="39">'119'!$A$1:$O$50</definedName>
    <definedName name="_xlnm.Print_Area" localSheetId="38">'126'!$A$1:$O$50</definedName>
    <definedName name="_xlnm.Print_Area" localSheetId="37">'202'!$A$1:$O$50</definedName>
    <definedName name="_xlnm.Print_Area" localSheetId="36">'209'!$A$1:$Q$50</definedName>
    <definedName name="_xlnm.Print_Area" localSheetId="35">'216'!$A$1:$O$50</definedName>
    <definedName name="_xlnm.Print_Area" localSheetId="34">'223'!$A$1:$O$50</definedName>
    <definedName name="_xlnm.Print_Area" localSheetId="33">'302'!$A$1:$O$50</definedName>
    <definedName name="_xlnm.Print_Area" localSheetId="32">'309'!$A$1:$O$50</definedName>
    <definedName name="_xlnm.Print_Area" localSheetId="31">'316'!$A$1:$O$50</definedName>
    <definedName name="_xlnm.Print_Area" localSheetId="30">'323'!$A$1:$O$50</definedName>
    <definedName name="_xlnm.Print_Area" localSheetId="29">'330'!$A$1:$O$50</definedName>
  </definedNames>
  <calcPr fullCalcOnLoad="1"/>
</workbook>
</file>

<file path=xl/sharedStrings.xml><?xml version="1.0" encoding="utf-8"?>
<sst xmlns="http://schemas.openxmlformats.org/spreadsheetml/2006/main" count="7773" uniqueCount="99">
  <si>
    <t>会員Ｎｏ</t>
  </si>
  <si>
    <t>問1</t>
  </si>
  <si>
    <t>問２</t>
  </si>
  <si>
    <t>問3</t>
  </si>
  <si>
    <t>問4</t>
  </si>
  <si>
    <t>問5</t>
  </si>
  <si>
    <t>問6</t>
  </si>
  <si>
    <t>問7</t>
  </si>
  <si>
    <t>問8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</si>
  <si>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</si>
  <si>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</si>
  <si>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</si>
  <si>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</si>
  <si>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</si>
  <si>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</si>
  <si>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</si>
  <si>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</si>
  <si>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</si>
  <si>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</si>
  <si>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</si>
  <si>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</si>
  <si>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</si>
  <si>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</si>
  <si>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</si>
  <si>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</si>
  <si>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</si>
  <si>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Ａ</t>
  </si>
  <si>
    <t>Ｂ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</si>
  <si>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</si>
  <si>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</si>
  <si>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</si>
  <si>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</si>
  <si>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</si>
  <si>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</si>
  <si>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</si>
  <si>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</si>
  <si>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</si>
  <si>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</si>
  <si>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</si>
  <si>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</si>
  <si>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</si>
  <si>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</si>
  <si>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</si>
  <si>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</si>
  <si>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</si>
  <si>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</si>
  <si>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</si>
  <si>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</si>
  <si>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</si>
  <si>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</si>
  <si>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</si>
  <si>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</si>
  <si>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</si>
  <si>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</si>
  <si>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</si>
  <si>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</si>
  <si>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</si>
  <si>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</si>
  <si>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</si>
  <si>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ＨＮ</t>
  </si>
  <si>
    <t>同回答者</t>
  </si>
  <si>
    <t>回数</t>
  </si>
  <si>
    <t>atsu</t>
  </si>
  <si>
    <t>noririn_in</t>
  </si>
  <si>
    <t>同回答総回数</t>
  </si>
  <si>
    <t>ぷろめ</t>
  </si>
  <si>
    <t>タカムラ</t>
  </si>
  <si>
    <t>japantourist</t>
  </si>
  <si>
    <t>waka</t>
  </si>
  <si>
    <t>nodatch</t>
  </si>
  <si>
    <t>Ａ</t>
  </si>
  <si>
    <t>Ｂ</t>
  </si>
  <si>
    <t>Ｂ</t>
  </si>
  <si>
    <t>Ａ</t>
  </si>
  <si>
    <t>Ｂ</t>
  </si>
  <si>
    <t>O</t>
  </si>
  <si>
    <t>Ｂ</t>
  </si>
  <si>
    <t>Ａ</t>
  </si>
  <si>
    <t>Ａ</t>
  </si>
  <si>
    <t>Ｂ</t>
  </si>
  <si>
    <t>Ｔ．Ｋｉｙｏｍｉｚｕ</t>
  </si>
  <si>
    <t>EX1</t>
  </si>
  <si>
    <t>EX2</t>
  </si>
  <si>
    <t>Ａ</t>
  </si>
  <si>
    <t>Ｂ</t>
  </si>
  <si>
    <r>
      <t>_</t>
    </r>
    <r>
      <rPr>
        <sz val="11"/>
        <rFont val="ＭＳ Ｐ明朝"/>
        <family val="1"/>
      </rPr>
      <t>O</t>
    </r>
  </si>
  <si>
    <t>Ｂ</t>
  </si>
  <si>
    <t>Ａ</t>
  </si>
  <si>
    <t>C</t>
  </si>
  <si>
    <t>O</t>
  </si>
  <si>
    <t>Ａ</t>
  </si>
  <si>
    <t>Ｂ</t>
  </si>
  <si>
    <t>どらちらもはＸにしました（21.05.25より）</t>
  </si>
  <si>
    <t>Ｘ</t>
  </si>
  <si>
    <t>どらちらもはＸにしました（21.05.25より）</t>
  </si>
  <si>
    <t>Ｂ</t>
  </si>
  <si>
    <t>Ａ</t>
  </si>
  <si>
    <t>X</t>
  </si>
  <si>
    <t>O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</si>
</sst>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3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61"/>
      <name val="ＭＳ Ｐ明朝"/>
      <family val="1"/>
    </font>
    <font>
      <sz val="11"/>
      <color indexed="10"/>
      <name val="ＭＳ Ｐ明朝"/>
      <family val="1"/>
    </font>
    <font>
      <sz val="11"/>
      <color indexed="19"/>
      <name val="ＭＳ Ｐ明朝"/>
      <family val="1"/>
    </font>
    <font>
      <sz val="11"/>
      <color indexed="14"/>
      <name val="ＭＳ Ｐ明朝"/>
      <family val="1"/>
    </font>
    <font>
      <sz val="11"/>
      <color indexed="11"/>
      <name val="ＭＳ Ｐ明朝"/>
      <family val="1"/>
    </font>
    <font>
      <sz val="9"/>
      <name val="MS UI Gothic"/>
      <family val="3"/>
    </font>
    <font>
      <sz val="11"/>
      <color indexed="20"/>
      <name val="ＭＳ Ｐ明朝"/>
      <family val="1"/>
    </font>
    <font>
      <sz val="11"/>
      <color indexed="53"/>
      <name val="ＭＳ Ｐ明朝"/>
      <family val="1"/>
    </font>
    <font>
      <sz val="11"/>
      <color indexed="17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11"/>
      <color indexed="21"/>
      <name val="ＭＳ Ｐ明朝"/>
      <family val="1"/>
    </font>
    <font>
      <sz val="11"/>
      <color indexed="57"/>
      <name val="ＭＳ Ｐ明朝"/>
      <family val="1"/>
    </font>
    <font>
      <sz val="11"/>
      <color indexed="49"/>
      <name val="ＭＳ Ｐ明朝"/>
      <family val="1"/>
    </font>
    <font>
      <sz val="11"/>
      <color indexed="51"/>
      <name val="ＭＳ Ｐ明朝"/>
      <family val="1"/>
    </font>
    <font>
      <sz val="11"/>
      <color indexed="60"/>
      <name val="ＭＳ Ｐ明朝"/>
      <family val="1"/>
    </font>
    <font>
      <sz val="11"/>
      <color indexed="40"/>
      <name val="ＭＳ Ｐ明朝"/>
      <family val="1"/>
    </font>
    <font>
      <sz val="11"/>
      <color indexed="50"/>
      <name val="ＭＳ Ｐ明朝"/>
      <family val="1"/>
    </font>
    <font>
      <sz val="11"/>
      <color indexed="48"/>
      <name val="ＭＳ Ｐ明朝"/>
      <family val="1"/>
    </font>
    <font>
      <sz val="11"/>
      <color indexed="47"/>
      <name val="ＭＳ Ｐ明朝"/>
      <family val="1"/>
    </font>
    <font>
      <sz val="11"/>
      <color indexed="5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9" fontId="0" fillId="2" borderId="0" xfId="0" applyNumberFormat="1" applyFill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readingOrder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readingOrder="1"/>
    </xf>
    <xf numFmtId="0" fontId="30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6" sqref="L36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35" t="s">
        <v>26</v>
      </c>
      <c r="C2" s="35" t="s">
        <v>26</v>
      </c>
      <c r="D2" s="35" t="s">
        <v>27</v>
      </c>
      <c r="E2" s="35" t="s">
        <v>27</v>
      </c>
      <c r="F2" s="35" t="s">
        <v>27</v>
      </c>
      <c r="G2" s="35" t="s">
        <v>27</v>
      </c>
      <c r="H2" s="35" t="s">
        <v>27</v>
      </c>
      <c r="I2" s="35" t="s">
        <v>26</v>
      </c>
      <c r="J2" s="8">
        <v>8</v>
      </c>
      <c r="K2" s="8">
        <f>J2+27</f>
        <v>35</v>
      </c>
      <c r="L2" s="8">
        <v>42</v>
      </c>
      <c r="M2" s="8">
        <f>105+L2</f>
        <v>147</v>
      </c>
      <c r="N2" s="22">
        <f>J2/L2</f>
        <v>0.19047619047619047</v>
      </c>
      <c r="O2" s="22">
        <f>K2/M2</f>
        <v>0.23809523809523808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58</v>
      </c>
      <c r="F8" s="15" t="s">
        <v>58</v>
      </c>
      <c r="G8" s="15" t="s">
        <v>58</v>
      </c>
      <c r="H8" s="15" t="s">
        <v>58</v>
      </c>
      <c r="I8" s="15" t="s">
        <v>57</v>
      </c>
      <c r="J8" s="8">
        <v>12</v>
      </c>
      <c r="K8" s="8">
        <f>J8+31</f>
        <v>43</v>
      </c>
      <c r="L8" s="8">
        <v>42</v>
      </c>
      <c r="M8" s="8">
        <f>104+L8</f>
        <v>146</v>
      </c>
      <c r="N8" s="22">
        <f>J8/L8</f>
        <v>0.2857142857142857</v>
      </c>
      <c r="O8" s="22">
        <f>K8/M8</f>
        <v>0.2945205479452055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58</v>
      </c>
      <c r="J11" s="8">
        <v>8</v>
      </c>
      <c r="K11" s="8">
        <f>J11+27</f>
        <v>35</v>
      </c>
      <c r="L11" s="8">
        <v>39</v>
      </c>
      <c r="M11" s="8">
        <f>99+L11</f>
        <v>138</v>
      </c>
      <c r="N11" s="22">
        <f t="shared" si="0"/>
        <v>0.20512820512820512</v>
      </c>
      <c r="O11" s="22">
        <f t="shared" si="0"/>
        <v>0.2536231884057971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57</v>
      </c>
      <c r="D12" s="15" t="s">
        <v>58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57</v>
      </c>
      <c r="J12" s="8">
        <v>6</v>
      </c>
      <c r="K12" s="8">
        <f>J12+29</f>
        <v>35</v>
      </c>
      <c r="L12" s="8">
        <v>42</v>
      </c>
      <c r="M12" s="8">
        <f>L12+101</f>
        <v>143</v>
      </c>
      <c r="N12" s="22">
        <f t="shared" si="0"/>
        <v>0.14285714285714285</v>
      </c>
      <c r="O12" s="22">
        <f t="shared" si="0"/>
        <v>0.24475524475524477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57</v>
      </c>
      <c r="E14" s="15" t="s">
        <v>58</v>
      </c>
      <c r="F14" s="15" t="s">
        <v>58</v>
      </c>
      <c r="G14" s="15" t="s">
        <v>57</v>
      </c>
      <c r="H14" s="15" t="s">
        <v>58</v>
      </c>
      <c r="I14" s="15" t="s">
        <v>58</v>
      </c>
      <c r="J14" s="8">
        <v>6</v>
      </c>
      <c r="K14" s="8">
        <f>J14+22</f>
        <v>28</v>
      </c>
      <c r="L14" s="8">
        <v>41</v>
      </c>
      <c r="M14" s="8">
        <f>L14+104</f>
        <v>145</v>
      </c>
      <c r="N14" s="22">
        <f>J14/L14</f>
        <v>0.14634146341463414</v>
      </c>
      <c r="O14" s="22">
        <f>K14/M14</f>
        <v>0.19310344827586207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57</v>
      </c>
      <c r="D17" s="15" t="s">
        <v>58</v>
      </c>
      <c r="E17" s="15" t="s">
        <v>57</v>
      </c>
      <c r="F17" s="15" t="s">
        <v>58</v>
      </c>
      <c r="G17" s="15" t="s">
        <v>58</v>
      </c>
      <c r="H17" s="15" t="s">
        <v>58</v>
      </c>
      <c r="I17" s="15" t="s">
        <v>58</v>
      </c>
      <c r="J17" s="8">
        <v>5</v>
      </c>
      <c r="K17" s="8">
        <f>J17+14</f>
        <v>19</v>
      </c>
      <c r="L17" s="8">
        <v>29</v>
      </c>
      <c r="M17" s="8">
        <f>L17+76</f>
        <v>105</v>
      </c>
      <c r="N17" s="22">
        <f>J17/L17</f>
        <v>0.1724137931034483</v>
      </c>
      <c r="O17" s="22">
        <f>K17/M17</f>
        <v>0.18095238095238095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57</v>
      </c>
      <c r="D18" s="15" t="s">
        <v>57</v>
      </c>
      <c r="E18" s="15" t="s">
        <v>58</v>
      </c>
      <c r="F18" s="15" t="s">
        <v>58</v>
      </c>
      <c r="G18" s="15" t="s">
        <v>57</v>
      </c>
      <c r="H18" s="15" t="s">
        <v>57</v>
      </c>
      <c r="I18" s="15" t="s">
        <v>57</v>
      </c>
      <c r="J18" s="8">
        <v>8</v>
      </c>
      <c r="K18" s="8">
        <f>J18+25</f>
        <v>33</v>
      </c>
      <c r="L18" s="8">
        <v>41</v>
      </c>
      <c r="M18" s="8">
        <f>L18+103</f>
        <v>144</v>
      </c>
      <c r="N18" s="22">
        <f>J18/L18</f>
        <v>0.1951219512195122</v>
      </c>
      <c r="O18" s="22">
        <f>K18/M18</f>
        <v>0.22916666666666666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26</v>
      </c>
      <c r="C20" s="35" t="s">
        <v>26</v>
      </c>
      <c r="D20" s="35" t="s">
        <v>27</v>
      </c>
      <c r="E20" s="35" t="s">
        <v>27</v>
      </c>
      <c r="F20" s="35" t="s">
        <v>27</v>
      </c>
      <c r="G20" s="35" t="s">
        <v>27</v>
      </c>
      <c r="H20" s="35" t="s">
        <v>27</v>
      </c>
      <c r="I20" s="35" t="s">
        <v>26</v>
      </c>
      <c r="J20" s="16">
        <v>11</v>
      </c>
      <c r="K20" s="16">
        <f>J20+35</f>
        <v>46</v>
      </c>
      <c r="L20" s="8">
        <v>42</v>
      </c>
      <c r="M20" s="8">
        <f>L20+105</f>
        <v>147</v>
      </c>
      <c r="N20" s="22">
        <f>J20/L20</f>
        <v>0.2619047619047619</v>
      </c>
      <c r="O20" s="22">
        <f>K20/M20</f>
        <v>0.3129251700680272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57</v>
      </c>
      <c r="E24" s="15" t="s">
        <v>57</v>
      </c>
      <c r="F24" s="15" t="s">
        <v>57</v>
      </c>
      <c r="G24" s="15" t="s">
        <v>57</v>
      </c>
      <c r="H24" s="15" t="s">
        <v>57</v>
      </c>
      <c r="I24" s="15" t="s">
        <v>58</v>
      </c>
      <c r="J24" s="8">
        <v>3</v>
      </c>
      <c r="K24" s="8">
        <f>J24+4</f>
        <v>7</v>
      </c>
      <c r="L24" s="16">
        <v>40</v>
      </c>
      <c r="M24" s="8">
        <f>L24+100</f>
        <v>140</v>
      </c>
      <c r="N24" s="22">
        <f>J24/L24</f>
        <v>0.075</v>
      </c>
      <c r="O24" s="22">
        <f>K24/M24</f>
        <v>0.05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57</v>
      </c>
      <c r="D28" s="15" t="s">
        <v>58</v>
      </c>
      <c r="E28" s="15" t="s">
        <v>58</v>
      </c>
      <c r="F28" s="15" t="s">
        <v>58</v>
      </c>
      <c r="G28" s="15" t="s">
        <v>58</v>
      </c>
      <c r="H28" s="15" t="s">
        <v>58</v>
      </c>
      <c r="I28" s="15" t="s">
        <v>58</v>
      </c>
      <c r="J28" s="8">
        <v>14</v>
      </c>
      <c r="K28" s="8">
        <f>J28+24</f>
        <v>38</v>
      </c>
      <c r="L28" s="8">
        <v>42</v>
      </c>
      <c r="M28" s="8">
        <f>L28+80</f>
        <v>122</v>
      </c>
      <c r="N28" s="22">
        <f aca="true" t="shared" si="1" ref="N28:O32">J28/L28</f>
        <v>0.3333333333333333</v>
      </c>
      <c r="O28" s="22">
        <f t="shared" si="1"/>
        <v>0.3114754098360656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57</v>
      </c>
      <c r="D29" s="15" t="s">
        <v>58</v>
      </c>
      <c r="E29" s="15" t="s">
        <v>58</v>
      </c>
      <c r="F29" s="15" t="s">
        <v>58</v>
      </c>
      <c r="G29" s="15" t="s">
        <v>58</v>
      </c>
      <c r="H29" s="15" t="s">
        <v>58</v>
      </c>
      <c r="I29" s="15" t="s">
        <v>57</v>
      </c>
      <c r="J29" s="26">
        <v>3</v>
      </c>
      <c r="K29" s="8">
        <f>J29+13</f>
        <v>16</v>
      </c>
      <c r="L29" s="8">
        <v>28</v>
      </c>
      <c r="M29" s="8">
        <f>L29+47</f>
        <v>75</v>
      </c>
      <c r="N29" s="22">
        <f t="shared" si="1"/>
        <v>0.10714285714285714</v>
      </c>
      <c r="O29" s="22">
        <f t="shared" si="1"/>
        <v>0.21333333333333335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75</v>
      </c>
      <c r="D30" s="15" t="s">
        <v>57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58</v>
      </c>
      <c r="J30" s="26">
        <v>5</v>
      </c>
      <c r="K30" s="26">
        <f>J30+12</f>
        <v>17</v>
      </c>
      <c r="L30" s="8">
        <v>34</v>
      </c>
      <c r="M30" s="8">
        <f>L30+58</f>
        <v>92</v>
      </c>
      <c r="N30" s="22">
        <f t="shared" si="1"/>
        <v>0.14705882352941177</v>
      </c>
      <c r="O30" s="22">
        <f t="shared" si="1"/>
        <v>0.18478260869565216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58</v>
      </c>
      <c r="E31" s="15" t="s">
        <v>58</v>
      </c>
      <c r="F31" s="15" t="s">
        <v>58</v>
      </c>
      <c r="G31" s="15" t="s">
        <v>58</v>
      </c>
      <c r="H31" s="15" t="s">
        <v>57</v>
      </c>
      <c r="I31" s="15" t="s">
        <v>58</v>
      </c>
      <c r="J31" s="26">
        <v>6</v>
      </c>
      <c r="K31" s="26">
        <f>J31+7</f>
        <v>13</v>
      </c>
      <c r="L31" s="8">
        <v>42</v>
      </c>
      <c r="M31" s="8">
        <f>L31+40</f>
        <v>82</v>
      </c>
      <c r="N31" s="22">
        <f t="shared" si="1"/>
        <v>0.14285714285714285</v>
      </c>
      <c r="O31" s="22">
        <f t="shared" si="1"/>
        <v>0.15853658536585366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57</v>
      </c>
      <c r="D32" s="15" t="s">
        <v>58</v>
      </c>
      <c r="E32" s="15" t="s">
        <v>57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6</v>
      </c>
      <c r="K32" s="26">
        <f>J32+18</f>
        <v>24</v>
      </c>
      <c r="L32" s="16">
        <v>42</v>
      </c>
      <c r="M32" s="8">
        <f>L32+62</f>
        <v>104</v>
      </c>
      <c r="N32" s="22">
        <f t="shared" si="1"/>
        <v>0.14285714285714285</v>
      </c>
      <c r="O32" s="22">
        <f t="shared" si="1"/>
        <v>0.23076923076923078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44"/>
      <c r="C34" s="44"/>
      <c r="D34" s="44"/>
      <c r="E34" s="44"/>
      <c r="F34" s="44"/>
      <c r="G34" s="44"/>
      <c r="H34" s="44"/>
      <c r="I34" s="44"/>
      <c r="J34" s="26">
        <v>6</v>
      </c>
      <c r="K34" s="26">
        <f>J34+13</f>
        <v>19</v>
      </c>
      <c r="L34" s="8">
        <v>26</v>
      </c>
      <c r="M34" s="8">
        <f>L34+41</f>
        <v>67</v>
      </c>
      <c r="N34" s="22">
        <f>J34/L34</f>
        <v>0.23076923076923078</v>
      </c>
      <c r="O34" s="22">
        <f>K34/M34</f>
        <v>0.2835820895522388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57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57</v>
      </c>
      <c r="J35" s="26">
        <v>4</v>
      </c>
      <c r="K35" s="26">
        <f>J35+18</f>
        <v>22</v>
      </c>
      <c r="L35" s="8">
        <v>42</v>
      </c>
      <c r="M35" s="8">
        <f>L35+40</f>
        <v>82</v>
      </c>
      <c r="N35" s="22">
        <f>J35/L35</f>
        <v>0.09523809523809523</v>
      </c>
      <c r="O35" s="22">
        <f>K35/M35</f>
        <v>0.2682926829268293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9</v>
      </c>
      <c r="C38" s="1">
        <f t="shared" si="2"/>
        <v>13</v>
      </c>
      <c r="D38" s="1">
        <f t="shared" si="2"/>
        <v>5</v>
      </c>
      <c r="E38" s="1">
        <f t="shared" si="2"/>
        <v>3</v>
      </c>
      <c r="F38" s="1">
        <f t="shared" si="2"/>
        <v>1</v>
      </c>
      <c r="G38" s="1">
        <f t="shared" si="2"/>
        <v>5</v>
      </c>
      <c r="H38" s="1">
        <f t="shared" si="2"/>
        <v>4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1</v>
      </c>
      <c r="D39" s="1">
        <f t="shared" si="3"/>
        <v>10</v>
      </c>
      <c r="E39" s="1">
        <f t="shared" si="3"/>
        <v>12</v>
      </c>
      <c r="F39" s="1">
        <f t="shared" si="3"/>
        <v>14</v>
      </c>
      <c r="G39" s="1">
        <f t="shared" si="3"/>
        <v>10</v>
      </c>
      <c r="H39" s="1">
        <f t="shared" si="3"/>
        <v>11</v>
      </c>
      <c r="I39" s="1">
        <f t="shared" si="3"/>
        <v>7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</v>
      </c>
      <c r="C41" s="11">
        <f t="shared" si="5"/>
        <v>0.8666666666666667</v>
      </c>
      <c r="D41" s="11">
        <f t="shared" si="5"/>
        <v>0.3333333333333333</v>
      </c>
      <c r="E41" s="11">
        <f t="shared" si="5"/>
        <v>0.2</v>
      </c>
      <c r="F41" s="11">
        <f t="shared" si="5"/>
        <v>0.06666666666666667</v>
      </c>
      <c r="G41" s="11">
        <f t="shared" si="5"/>
        <v>0.3333333333333333</v>
      </c>
      <c r="H41" s="11">
        <f t="shared" si="5"/>
        <v>0.26666666666666666</v>
      </c>
      <c r="I41" s="11">
        <f t="shared" si="5"/>
        <v>0.5333333333333333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</v>
      </c>
      <c r="C42" s="11">
        <f t="shared" si="6"/>
        <v>0.06666666666666667</v>
      </c>
      <c r="D42" s="11">
        <f t="shared" si="6"/>
        <v>0.6666666666666666</v>
      </c>
      <c r="E42" s="11">
        <f t="shared" si="6"/>
        <v>0.8</v>
      </c>
      <c r="F42" s="11">
        <f t="shared" si="6"/>
        <v>0.9333333333333333</v>
      </c>
      <c r="G42" s="11">
        <f t="shared" si="6"/>
        <v>0.6666666666666666</v>
      </c>
      <c r="H42" s="11">
        <f t="shared" si="6"/>
        <v>0.7333333333333333</v>
      </c>
      <c r="I42" s="11">
        <f t="shared" si="6"/>
        <v>0.4666666666666667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26" sqref="L26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57</v>
      </c>
      <c r="E2" s="15" t="s">
        <v>57</v>
      </c>
      <c r="F2" s="15" t="s">
        <v>57</v>
      </c>
      <c r="G2" s="15" t="s">
        <v>58</v>
      </c>
      <c r="H2" s="15" t="s">
        <v>58</v>
      </c>
      <c r="I2" s="15" t="s">
        <v>57</v>
      </c>
      <c r="J2" s="8">
        <v>7</v>
      </c>
      <c r="K2" s="8">
        <f>J2+27</f>
        <v>34</v>
      </c>
      <c r="L2" s="8">
        <v>33</v>
      </c>
      <c r="M2" s="8">
        <f>105+L2</f>
        <v>138</v>
      </c>
      <c r="N2" s="22">
        <f>J2/L2</f>
        <v>0.21212121212121213</v>
      </c>
      <c r="O2" s="22">
        <f>K2/M2</f>
        <v>0.2463768115942029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57</v>
      </c>
      <c r="D8" s="15" t="s">
        <v>57</v>
      </c>
      <c r="E8" s="15" t="s">
        <v>57</v>
      </c>
      <c r="F8" s="15" t="s">
        <v>57</v>
      </c>
      <c r="G8" s="15" t="s">
        <v>57</v>
      </c>
      <c r="H8" s="15" t="s">
        <v>58</v>
      </c>
      <c r="I8" s="15" t="s">
        <v>57</v>
      </c>
      <c r="J8" s="8">
        <v>9</v>
      </c>
      <c r="K8" s="8">
        <f>J8+31</f>
        <v>40</v>
      </c>
      <c r="L8" s="8">
        <v>33</v>
      </c>
      <c r="M8" s="8">
        <f>104+L8</f>
        <v>137</v>
      </c>
      <c r="N8" s="22">
        <f>J8/L8</f>
        <v>0.2727272727272727</v>
      </c>
      <c r="O8" s="22">
        <f>K8/M8</f>
        <v>0.291970802919708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57</v>
      </c>
      <c r="D11" s="15" t="s">
        <v>58</v>
      </c>
      <c r="E11" s="15" t="s">
        <v>57</v>
      </c>
      <c r="F11" s="15" t="s">
        <v>58</v>
      </c>
      <c r="G11" s="15" t="s">
        <v>58</v>
      </c>
      <c r="H11" s="15" t="s">
        <v>58</v>
      </c>
      <c r="I11" s="15" t="s">
        <v>57</v>
      </c>
      <c r="J11" s="8">
        <v>7</v>
      </c>
      <c r="K11" s="8">
        <f>J11+27</f>
        <v>34</v>
      </c>
      <c r="L11" s="8">
        <v>31</v>
      </c>
      <c r="M11" s="8">
        <f>99+L11</f>
        <v>130</v>
      </c>
      <c r="N11" s="22">
        <f t="shared" si="0"/>
        <v>0.22580645161290322</v>
      </c>
      <c r="O11" s="22">
        <f t="shared" si="0"/>
        <v>0.26153846153846155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57</v>
      </c>
      <c r="D12" s="15" t="s">
        <v>57</v>
      </c>
      <c r="E12" s="15" t="s">
        <v>57</v>
      </c>
      <c r="F12" s="15" t="s">
        <v>58</v>
      </c>
      <c r="G12" s="15" t="s">
        <v>57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33</v>
      </c>
      <c r="M12" s="8">
        <f>L12+101</f>
        <v>134</v>
      </c>
      <c r="N12" s="22">
        <f t="shared" si="0"/>
        <v>0.09090909090909091</v>
      </c>
      <c r="O12" s="22">
        <f t="shared" si="0"/>
        <v>0.23880597014925373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75</v>
      </c>
      <c r="D14" s="15" t="s">
        <v>58</v>
      </c>
      <c r="E14" s="15" t="s">
        <v>57</v>
      </c>
      <c r="F14" s="15" t="s">
        <v>58</v>
      </c>
      <c r="G14" s="15" t="s">
        <v>58</v>
      </c>
      <c r="H14" s="15" t="s">
        <v>57</v>
      </c>
      <c r="I14" s="15" t="s">
        <v>58</v>
      </c>
      <c r="J14" s="8">
        <v>3</v>
      </c>
      <c r="K14" s="8">
        <f>J14+22</f>
        <v>25</v>
      </c>
      <c r="L14" s="8">
        <v>33</v>
      </c>
      <c r="M14" s="8">
        <f>L14+104</f>
        <v>137</v>
      </c>
      <c r="N14" s="22">
        <f>J14/L14</f>
        <v>0.09090909090909091</v>
      </c>
      <c r="O14" s="22">
        <f>K14/M14</f>
        <v>0.18248175182481752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66"/>
      <c r="C17" s="66"/>
      <c r="D17" s="66"/>
      <c r="E17" s="66"/>
      <c r="F17" s="66"/>
      <c r="G17" s="66"/>
      <c r="H17" s="66"/>
      <c r="I17" s="66"/>
      <c r="J17" s="8">
        <v>5</v>
      </c>
      <c r="K17" s="8">
        <f>J17+14</f>
        <v>19</v>
      </c>
      <c r="L17" s="8">
        <v>22</v>
      </c>
      <c r="M17" s="8">
        <f>L17+76</f>
        <v>98</v>
      </c>
      <c r="N17" s="22">
        <f>J17/L17</f>
        <v>0.22727272727272727</v>
      </c>
      <c r="O17" s="22">
        <f>K17/M17</f>
        <v>0.19387755102040816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57</v>
      </c>
      <c r="D18" s="15" t="s">
        <v>57</v>
      </c>
      <c r="E18" s="15" t="s">
        <v>57</v>
      </c>
      <c r="F18" s="15" t="s">
        <v>58</v>
      </c>
      <c r="G18" s="15" t="s">
        <v>58</v>
      </c>
      <c r="H18" s="15" t="s">
        <v>57</v>
      </c>
      <c r="I18" s="15" t="s">
        <v>57</v>
      </c>
      <c r="J18" s="8">
        <v>7</v>
      </c>
      <c r="K18" s="8">
        <f>J18+25</f>
        <v>32</v>
      </c>
      <c r="L18" s="8">
        <v>33</v>
      </c>
      <c r="M18" s="8">
        <f>L18+103</f>
        <v>136</v>
      </c>
      <c r="N18" s="22">
        <f>J18/L18</f>
        <v>0.21212121212121213</v>
      </c>
      <c r="O18" s="22">
        <f>K18/M18</f>
        <v>0.23529411764705882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58</v>
      </c>
      <c r="E20" s="15" t="s">
        <v>57</v>
      </c>
      <c r="F20" s="15" t="s">
        <v>58</v>
      </c>
      <c r="G20" s="15" t="s">
        <v>57</v>
      </c>
      <c r="H20" s="15" t="s">
        <v>58</v>
      </c>
      <c r="I20" s="15" t="s">
        <v>58</v>
      </c>
      <c r="J20" s="16">
        <v>9</v>
      </c>
      <c r="K20" s="16">
        <f>J20+35</f>
        <v>44</v>
      </c>
      <c r="L20" s="8">
        <v>33</v>
      </c>
      <c r="M20" s="8">
        <f>L20+105</f>
        <v>138</v>
      </c>
      <c r="N20" s="22">
        <f>J20/L20</f>
        <v>0.2727272727272727</v>
      </c>
      <c r="O20" s="22">
        <f>K20/M20</f>
        <v>0.3188405797101449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58</v>
      </c>
      <c r="E24" s="15" t="s">
        <v>58</v>
      </c>
      <c r="F24" s="15" t="s">
        <v>57</v>
      </c>
      <c r="G24" s="15" t="s">
        <v>57</v>
      </c>
      <c r="H24" s="15" t="s">
        <v>57</v>
      </c>
      <c r="I24" s="15" t="s">
        <v>58</v>
      </c>
      <c r="J24" s="8">
        <v>2</v>
      </c>
      <c r="K24" s="8">
        <f>J24+4</f>
        <v>6</v>
      </c>
      <c r="L24" s="16">
        <v>32</v>
      </c>
      <c r="M24" s="8">
        <f>L24+100</f>
        <v>132</v>
      </c>
      <c r="N24" s="22">
        <f>J24/L24</f>
        <v>0.0625</v>
      </c>
      <c r="O24" s="22">
        <f>K24/M24</f>
        <v>0.045454545454545456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75</v>
      </c>
      <c r="D28" s="15" t="s">
        <v>57</v>
      </c>
      <c r="E28" s="15" t="s">
        <v>57</v>
      </c>
      <c r="F28" s="15" t="s">
        <v>58</v>
      </c>
      <c r="G28" s="15" t="s">
        <v>58</v>
      </c>
      <c r="H28" s="15" t="s">
        <v>58</v>
      </c>
      <c r="I28" s="15" t="s">
        <v>57</v>
      </c>
      <c r="J28" s="8">
        <v>13</v>
      </c>
      <c r="K28" s="8">
        <f>J28+24</f>
        <v>37</v>
      </c>
      <c r="L28" s="8">
        <v>33</v>
      </c>
      <c r="M28" s="8">
        <f>L28+80</f>
        <v>113</v>
      </c>
      <c r="N28" s="22">
        <f aca="true" t="shared" si="1" ref="N28:O32">J28/L28</f>
        <v>0.3939393939393939</v>
      </c>
      <c r="O28" s="22">
        <f t="shared" si="1"/>
        <v>0.3274336283185841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57</v>
      </c>
      <c r="F29" s="15" t="s">
        <v>58</v>
      </c>
      <c r="G29" s="15" t="s">
        <v>58</v>
      </c>
      <c r="H29" s="15" t="s">
        <v>58</v>
      </c>
      <c r="I29" s="15" t="s">
        <v>58</v>
      </c>
      <c r="J29" s="26">
        <v>2</v>
      </c>
      <c r="K29" s="8">
        <f>J29+13</f>
        <v>15</v>
      </c>
      <c r="L29" s="8">
        <v>24</v>
      </c>
      <c r="M29" s="8">
        <f>L29+47</f>
        <v>71</v>
      </c>
      <c r="N29" s="22">
        <f t="shared" si="1"/>
        <v>0.08333333333333333</v>
      </c>
      <c r="O29" s="22">
        <f t="shared" si="1"/>
        <v>0.2112676056338028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58</v>
      </c>
      <c r="D30" s="15" t="s">
        <v>58</v>
      </c>
      <c r="E30" s="15" t="s">
        <v>57</v>
      </c>
      <c r="F30" s="15" t="s">
        <v>58</v>
      </c>
      <c r="G30" s="15" t="s">
        <v>75</v>
      </c>
      <c r="H30" s="15" t="s">
        <v>57</v>
      </c>
      <c r="I30" s="15" t="s">
        <v>57</v>
      </c>
      <c r="J30" s="26">
        <v>4</v>
      </c>
      <c r="K30" s="26">
        <f>J30+12</f>
        <v>16</v>
      </c>
      <c r="L30" s="8">
        <v>27</v>
      </c>
      <c r="M30" s="8">
        <f>L30+58</f>
        <v>85</v>
      </c>
      <c r="N30" s="22">
        <f t="shared" si="1"/>
        <v>0.14814814814814814</v>
      </c>
      <c r="O30" s="22">
        <f t="shared" si="1"/>
        <v>0.18823529411764706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58</v>
      </c>
      <c r="E31" s="15" t="s">
        <v>57</v>
      </c>
      <c r="F31" s="15" t="s">
        <v>58</v>
      </c>
      <c r="G31" s="15" t="s">
        <v>58</v>
      </c>
      <c r="H31" s="15" t="s">
        <v>58</v>
      </c>
      <c r="I31" s="15" t="s">
        <v>57</v>
      </c>
      <c r="J31" s="26">
        <v>5</v>
      </c>
      <c r="K31" s="26">
        <f>J31+7</f>
        <v>12</v>
      </c>
      <c r="L31" s="8">
        <v>33</v>
      </c>
      <c r="M31" s="8">
        <f>L31+40</f>
        <v>73</v>
      </c>
      <c r="N31" s="22">
        <f t="shared" si="1"/>
        <v>0.15151515151515152</v>
      </c>
      <c r="O31" s="22">
        <f t="shared" si="1"/>
        <v>0.1643835616438356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57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6</v>
      </c>
      <c r="K32" s="26">
        <f>J32+18</f>
        <v>24</v>
      </c>
      <c r="L32" s="16">
        <v>33</v>
      </c>
      <c r="M32" s="8">
        <f>L32+62</f>
        <v>95</v>
      </c>
      <c r="N32" s="22">
        <f t="shared" si="1"/>
        <v>0.18181818181818182</v>
      </c>
      <c r="O32" s="22">
        <f t="shared" si="1"/>
        <v>0.25263157894736843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57</v>
      </c>
      <c r="F35" s="15" t="s">
        <v>58</v>
      </c>
      <c r="G35" s="15" t="s">
        <v>57</v>
      </c>
      <c r="H35" s="15" t="s">
        <v>57</v>
      </c>
      <c r="I35" s="15" t="s">
        <v>58</v>
      </c>
      <c r="J35" s="26">
        <v>3</v>
      </c>
      <c r="K35" s="26">
        <f>J35+18</f>
        <v>21</v>
      </c>
      <c r="L35" s="8">
        <v>33</v>
      </c>
      <c r="M35" s="8">
        <f>L35+40</f>
        <v>73</v>
      </c>
      <c r="N35" s="22">
        <f>J35/L35</f>
        <v>0.09090909090909091</v>
      </c>
      <c r="O35" s="22">
        <f>K35/M35</f>
        <v>0.2876712328767123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7</v>
      </c>
      <c r="C38" s="1">
        <f t="shared" si="2"/>
        <v>6</v>
      </c>
      <c r="D38" s="1">
        <f t="shared" si="2"/>
        <v>6</v>
      </c>
      <c r="E38" s="1">
        <f t="shared" si="2"/>
        <v>13</v>
      </c>
      <c r="F38" s="1">
        <f t="shared" si="2"/>
        <v>3</v>
      </c>
      <c r="G38" s="1">
        <f t="shared" si="2"/>
        <v>6</v>
      </c>
      <c r="H38" s="1">
        <f t="shared" si="2"/>
        <v>7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7</v>
      </c>
      <c r="C39" s="1">
        <f t="shared" si="3"/>
        <v>6</v>
      </c>
      <c r="D39" s="1">
        <f t="shared" si="3"/>
        <v>8</v>
      </c>
      <c r="E39" s="1">
        <f t="shared" si="3"/>
        <v>1</v>
      </c>
      <c r="F39" s="1">
        <f t="shared" si="3"/>
        <v>11</v>
      </c>
      <c r="G39" s="1">
        <f t="shared" si="3"/>
        <v>7</v>
      </c>
      <c r="H39" s="1">
        <f t="shared" si="3"/>
        <v>7</v>
      </c>
      <c r="I39" s="1">
        <f t="shared" si="3"/>
        <v>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0.5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0.9285714285714286</v>
      </c>
      <c r="F41" s="11">
        <f t="shared" si="5"/>
        <v>0.21428571428571427</v>
      </c>
      <c r="G41" s="11">
        <f t="shared" si="5"/>
        <v>0.42857142857142855</v>
      </c>
      <c r="H41" s="11">
        <f t="shared" si="5"/>
        <v>0.5</v>
      </c>
      <c r="I41" s="11">
        <f t="shared" si="5"/>
        <v>0.5714285714285714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0.5</v>
      </c>
      <c r="C42" s="11">
        <f t="shared" si="6"/>
        <v>0.42857142857142855</v>
      </c>
      <c r="D42" s="11">
        <f t="shared" si="6"/>
        <v>0.5714285714285714</v>
      </c>
      <c r="E42" s="11">
        <f t="shared" si="6"/>
        <v>0.07142857142857142</v>
      </c>
      <c r="F42" s="11">
        <f t="shared" si="6"/>
        <v>0.7857142857142857</v>
      </c>
      <c r="G42" s="11">
        <f t="shared" si="6"/>
        <v>0.5</v>
      </c>
      <c r="H42" s="11">
        <f t="shared" si="6"/>
        <v>0.5</v>
      </c>
      <c r="I42" s="11">
        <f t="shared" si="6"/>
        <v>0.42857142857142855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4" sqref="L14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58</v>
      </c>
      <c r="E2" s="15" t="s">
        <v>58</v>
      </c>
      <c r="F2" s="15" t="s">
        <v>57</v>
      </c>
      <c r="G2" s="15" t="s">
        <v>58</v>
      </c>
      <c r="H2" s="15" t="s">
        <v>57</v>
      </c>
      <c r="I2" s="15" t="s">
        <v>57</v>
      </c>
      <c r="J2" s="8">
        <v>7</v>
      </c>
      <c r="K2" s="8">
        <f>J2+27</f>
        <v>34</v>
      </c>
      <c r="L2" s="8">
        <v>32</v>
      </c>
      <c r="M2" s="8">
        <f>105+L2</f>
        <v>137</v>
      </c>
      <c r="N2" s="22">
        <f>J2/L2</f>
        <v>0.21875</v>
      </c>
      <c r="O2" s="22">
        <f>K2/M2</f>
        <v>0.24817518248175183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58</v>
      </c>
      <c r="E8" s="15" t="s">
        <v>57</v>
      </c>
      <c r="F8" s="15" t="s">
        <v>57</v>
      </c>
      <c r="G8" s="15" t="s">
        <v>58</v>
      </c>
      <c r="H8" s="15" t="s">
        <v>58</v>
      </c>
      <c r="I8" s="15" t="s">
        <v>58</v>
      </c>
      <c r="J8" s="8">
        <v>9</v>
      </c>
      <c r="K8" s="8">
        <f>J8+31</f>
        <v>40</v>
      </c>
      <c r="L8" s="8">
        <v>32</v>
      </c>
      <c r="M8" s="8">
        <f>104+L8</f>
        <v>136</v>
      </c>
      <c r="N8" s="22">
        <f>J8/L8</f>
        <v>0.28125</v>
      </c>
      <c r="O8" s="22">
        <f>K8/M8</f>
        <v>0.29411764705882354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57</v>
      </c>
      <c r="D11" s="15" t="s">
        <v>58</v>
      </c>
      <c r="E11" s="15" t="s">
        <v>58</v>
      </c>
      <c r="F11" s="15" t="s">
        <v>57</v>
      </c>
      <c r="G11" s="15" t="s">
        <v>58</v>
      </c>
      <c r="H11" s="15" t="s">
        <v>58</v>
      </c>
      <c r="I11" s="15" t="s">
        <v>58</v>
      </c>
      <c r="J11" s="8">
        <v>7</v>
      </c>
      <c r="K11" s="8">
        <f>J11+27</f>
        <v>34</v>
      </c>
      <c r="L11" s="8">
        <v>30</v>
      </c>
      <c r="M11" s="8">
        <f>99+L11</f>
        <v>129</v>
      </c>
      <c r="N11" s="22">
        <f t="shared" si="0"/>
        <v>0.23333333333333334</v>
      </c>
      <c r="O11" s="22">
        <f t="shared" si="0"/>
        <v>0.26356589147286824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58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32</v>
      </c>
      <c r="M12" s="8">
        <f>L12+101</f>
        <v>133</v>
      </c>
      <c r="N12" s="22">
        <f t="shared" si="0"/>
        <v>0.09375</v>
      </c>
      <c r="O12" s="22">
        <f t="shared" si="0"/>
        <v>0.24060150375939848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58</v>
      </c>
      <c r="E14" s="15" t="s">
        <v>57</v>
      </c>
      <c r="F14" s="15" t="s">
        <v>57</v>
      </c>
      <c r="G14" s="15" t="s">
        <v>58</v>
      </c>
      <c r="H14" s="15" t="s">
        <v>57</v>
      </c>
      <c r="I14" s="15" t="s">
        <v>58</v>
      </c>
      <c r="J14" s="8">
        <v>3</v>
      </c>
      <c r="K14" s="8">
        <f>J14+22</f>
        <v>25</v>
      </c>
      <c r="L14" s="8">
        <v>32</v>
      </c>
      <c r="M14" s="8">
        <f>L14+104</f>
        <v>136</v>
      </c>
      <c r="N14" s="22">
        <f>J14/L14</f>
        <v>0.09375</v>
      </c>
      <c r="O14" s="22">
        <f>K14/M14</f>
        <v>0.18382352941176472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66"/>
      <c r="C17" s="66"/>
      <c r="D17" s="66"/>
      <c r="E17" s="66"/>
      <c r="F17" s="66"/>
      <c r="G17" s="66"/>
      <c r="H17" s="66"/>
      <c r="I17" s="66"/>
      <c r="J17" s="8">
        <v>5</v>
      </c>
      <c r="K17" s="8">
        <f>J17+14</f>
        <v>19</v>
      </c>
      <c r="L17" s="8">
        <v>22</v>
      </c>
      <c r="M17" s="8">
        <f>L17+76</f>
        <v>98</v>
      </c>
      <c r="N17" s="22">
        <f>J17/L17</f>
        <v>0.22727272727272727</v>
      </c>
      <c r="O17" s="22">
        <f>K17/M17</f>
        <v>0.19387755102040816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58</v>
      </c>
      <c r="E18" s="15" t="s">
        <v>58</v>
      </c>
      <c r="F18" s="15" t="s">
        <v>57</v>
      </c>
      <c r="G18" s="15" t="s">
        <v>58</v>
      </c>
      <c r="H18" s="15" t="s">
        <v>58</v>
      </c>
      <c r="I18" s="15" t="s">
        <v>57</v>
      </c>
      <c r="J18" s="8">
        <v>7</v>
      </c>
      <c r="K18" s="8">
        <f>J18+25</f>
        <v>32</v>
      </c>
      <c r="L18" s="8">
        <v>32</v>
      </c>
      <c r="M18" s="8">
        <f>L18+103</f>
        <v>135</v>
      </c>
      <c r="N18" s="22">
        <f>J18/L18</f>
        <v>0.21875</v>
      </c>
      <c r="O18" s="22">
        <f>K18/M18</f>
        <v>0.23703703703703705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58</v>
      </c>
      <c r="E20" s="15" t="s">
        <v>58</v>
      </c>
      <c r="F20" s="15" t="s">
        <v>57</v>
      </c>
      <c r="G20" s="15" t="s">
        <v>58</v>
      </c>
      <c r="H20" s="15" t="s">
        <v>57</v>
      </c>
      <c r="I20" s="15" t="s">
        <v>58</v>
      </c>
      <c r="J20" s="16">
        <v>9</v>
      </c>
      <c r="K20" s="16">
        <f>J20+35</f>
        <v>44</v>
      </c>
      <c r="L20" s="8">
        <v>32</v>
      </c>
      <c r="M20" s="8">
        <f>L20+105</f>
        <v>137</v>
      </c>
      <c r="N20" s="22">
        <f>J20/L20</f>
        <v>0.28125</v>
      </c>
      <c r="O20" s="22">
        <f>K20/M20</f>
        <v>0.32116788321167883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57</v>
      </c>
      <c r="F24" s="15" t="s">
        <v>57</v>
      </c>
      <c r="G24" s="15" t="s">
        <v>57</v>
      </c>
      <c r="H24" s="15" t="s">
        <v>57</v>
      </c>
      <c r="I24" s="15" t="s">
        <v>57</v>
      </c>
      <c r="J24" s="8">
        <v>2</v>
      </c>
      <c r="K24" s="8">
        <f>J24+4</f>
        <v>6</v>
      </c>
      <c r="L24" s="16">
        <v>31</v>
      </c>
      <c r="M24" s="8">
        <f>L24+100</f>
        <v>131</v>
      </c>
      <c r="N24" s="22">
        <f>J24/L24</f>
        <v>0.06451612903225806</v>
      </c>
      <c r="O24" s="22">
        <f>K24/M24</f>
        <v>0.04580152671755725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57</v>
      </c>
      <c r="D28" s="15" t="s">
        <v>58</v>
      </c>
      <c r="E28" s="15" t="s">
        <v>58</v>
      </c>
      <c r="F28" s="15" t="s">
        <v>57</v>
      </c>
      <c r="G28" s="15" t="s">
        <v>58</v>
      </c>
      <c r="H28" s="15" t="s">
        <v>58</v>
      </c>
      <c r="I28" s="15" t="s">
        <v>57</v>
      </c>
      <c r="J28" s="8">
        <v>13</v>
      </c>
      <c r="K28" s="8">
        <f>J28+24</f>
        <v>37</v>
      </c>
      <c r="L28" s="8">
        <v>32</v>
      </c>
      <c r="M28" s="8">
        <f>L28+80</f>
        <v>112</v>
      </c>
      <c r="N28" s="22">
        <f aca="true" t="shared" si="1" ref="N28:O32">J28/L28</f>
        <v>0.40625</v>
      </c>
      <c r="O28" s="22">
        <f t="shared" si="1"/>
        <v>0.33035714285714285</v>
      </c>
      <c r="P28" s="9" t="s">
        <v>55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6">
        <v>2</v>
      </c>
      <c r="K29" s="8">
        <f>J29+13</f>
        <v>15</v>
      </c>
      <c r="L29" s="8">
        <v>23</v>
      </c>
      <c r="M29" s="8">
        <f>L29+47</f>
        <v>70</v>
      </c>
      <c r="N29" s="22">
        <f t="shared" si="1"/>
        <v>0.08695652173913043</v>
      </c>
      <c r="O29" s="22">
        <f t="shared" si="1"/>
        <v>0.21428571428571427</v>
      </c>
      <c r="P29" s="9" t="s">
        <v>56</v>
      </c>
    </row>
    <row r="30" spans="1:16" ht="10.5" customHeight="1">
      <c r="A30" s="5">
        <v>28</v>
      </c>
      <c r="B30" s="49"/>
      <c r="C30" s="49"/>
      <c r="D30" s="49"/>
      <c r="E30" s="49"/>
      <c r="F30" s="49"/>
      <c r="G30" s="49"/>
      <c r="H30" s="49"/>
      <c r="I30" s="49"/>
      <c r="J30" s="26">
        <v>4</v>
      </c>
      <c r="K30" s="26">
        <f>J30+12</f>
        <v>16</v>
      </c>
      <c r="L30" s="8">
        <v>26</v>
      </c>
      <c r="M30" s="8">
        <f>L30+58</f>
        <v>84</v>
      </c>
      <c r="N30" s="22">
        <f t="shared" si="1"/>
        <v>0.15384615384615385</v>
      </c>
      <c r="O30" s="22">
        <f t="shared" si="1"/>
        <v>0.19047619047619047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58</v>
      </c>
      <c r="D31" s="15" t="s">
        <v>58</v>
      </c>
      <c r="E31" s="15" t="s">
        <v>58</v>
      </c>
      <c r="F31" s="15" t="s">
        <v>57</v>
      </c>
      <c r="G31" s="15" t="s">
        <v>58</v>
      </c>
      <c r="H31" s="15" t="s">
        <v>58</v>
      </c>
      <c r="I31" s="15" t="s">
        <v>57</v>
      </c>
      <c r="J31" s="26">
        <v>5</v>
      </c>
      <c r="K31" s="26">
        <f>J31+7</f>
        <v>12</v>
      </c>
      <c r="L31" s="8">
        <v>32</v>
      </c>
      <c r="M31" s="8">
        <f>L31+40</f>
        <v>72</v>
      </c>
      <c r="N31" s="22">
        <f t="shared" si="1"/>
        <v>0.15625</v>
      </c>
      <c r="O31" s="22">
        <f t="shared" si="1"/>
        <v>0.16666666666666666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58</v>
      </c>
      <c r="E32" s="15" t="s">
        <v>57</v>
      </c>
      <c r="F32" s="15" t="s">
        <v>57</v>
      </c>
      <c r="G32" s="15" t="s">
        <v>58</v>
      </c>
      <c r="H32" s="15" t="s">
        <v>58</v>
      </c>
      <c r="I32" s="15" t="s">
        <v>58</v>
      </c>
      <c r="J32" s="26">
        <v>6</v>
      </c>
      <c r="K32" s="26">
        <f>J32+18</f>
        <v>24</v>
      </c>
      <c r="L32" s="16">
        <v>32</v>
      </c>
      <c r="M32" s="8">
        <f>L32+62</f>
        <v>94</v>
      </c>
      <c r="N32" s="22">
        <f t="shared" si="1"/>
        <v>0.1875</v>
      </c>
      <c r="O32" s="22">
        <f t="shared" si="1"/>
        <v>0.2553191489361702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57</v>
      </c>
      <c r="G35" s="15" t="s">
        <v>57</v>
      </c>
      <c r="H35" s="15" t="s">
        <v>57</v>
      </c>
      <c r="I35" s="15" t="s">
        <v>58</v>
      </c>
      <c r="J35" s="26">
        <v>3</v>
      </c>
      <c r="K35" s="26">
        <f>J35+18</f>
        <v>21</v>
      </c>
      <c r="L35" s="8">
        <v>32</v>
      </c>
      <c r="M35" s="8">
        <f>L35+40</f>
        <v>72</v>
      </c>
      <c r="N35" s="22">
        <f>J35/L35</f>
        <v>0.09375</v>
      </c>
      <c r="O35" s="22">
        <f>K35/M35</f>
        <v>0.2916666666666667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8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12</v>
      </c>
      <c r="G38" s="1">
        <f t="shared" si="2"/>
        <v>2</v>
      </c>
      <c r="H38" s="1">
        <f t="shared" si="2"/>
        <v>6</v>
      </c>
      <c r="I38" s="1">
        <f t="shared" si="2"/>
        <v>5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4</v>
      </c>
      <c r="C39" s="1">
        <f t="shared" si="3"/>
        <v>6</v>
      </c>
      <c r="D39" s="1">
        <f t="shared" si="3"/>
        <v>11</v>
      </c>
      <c r="E39" s="1">
        <f t="shared" si="3"/>
        <v>8</v>
      </c>
      <c r="F39" s="1">
        <f t="shared" si="3"/>
        <v>0</v>
      </c>
      <c r="G39" s="1">
        <f t="shared" si="3"/>
        <v>10</v>
      </c>
      <c r="H39" s="1">
        <f t="shared" si="3"/>
        <v>6</v>
      </c>
      <c r="I39" s="1">
        <f t="shared" si="3"/>
        <v>7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0.6666666666666666</v>
      </c>
      <c r="C41" s="11">
        <f t="shared" si="5"/>
        <v>0.5</v>
      </c>
      <c r="D41" s="11">
        <f t="shared" si="5"/>
        <v>0.08333333333333333</v>
      </c>
      <c r="E41" s="11">
        <f t="shared" si="5"/>
        <v>0.3333333333333333</v>
      </c>
      <c r="F41" s="11">
        <f t="shared" si="5"/>
        <v>1</v>
      </c>
      <c r="G41" s="11">
        <f t="shared" si="5"/>
        <v>0.16666666666666666</v>
      </c>
      <c r="H41" s="11">
        <f t="shared" si="5"/>
        <v>0.5</v>
      </c>
      <c r="I41" s="11">
        <f t="shared" si="5"/>
        <v>0.4166666666666667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0.3333333333333333</v>
      </c>
      <c r="C42" s="11">
        <f t="shared" si="6"/>
        <v>0.5</v>
      </c>
      <c r="D42" s="11">
        <f t="shared" si="6"/>
        <v>0.9166666666666666</v>
      </c>
      <c r="E42" s="11">
        <f t="shared" si="6"/>
        <v>0.6666666666666666</v>
      </c>
      <c r="F42" s="11">
        <f t="shared" si="6"/>
        <v>0</v>
      </c>
      <c r="G42" s="11">
        <f t="shared" si="6"/>
        <v>0.8333333333333334</v>
      </c>
      <c r="H42" s="11">
        <f t="shared" si="6"/>
        <v>0.5</v>
      </c>
      <c r="I42" s="11">
        <f t="shared" si="6"/>
        <v>0.5833333333333334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25" sqref="L2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58</v>
      </c>
      <c r="D2" s="15" t="s">
        <v>58</v>
      </c>
      <c r="E2" s="15" t="s">
        <v>57</v>
      </c>
      <c r="F2" s="15" t="s">
        <v>57</v>
      </c>
      <c r="G2" s="15" t="s">
        <v>57</v>
      </c>
      <c r="H2" s="15" t="s">
        <v>58</v>
      </c>
      <c r="I2" s="15" t="s">
        <v>58</v>
      </c>
      <c r="J2" s="8">
        <v>7</v>
      </c>
      <c r="K2" s="8">
        <f>J2+27</f>
        <v>34</v>
      </c>
      <c r="L2" s="8">
        <v>31</v>
      </c>
      <c r="M2" s="8">
        <f>105+L2</f>
        <v>136</v>
      </c>
      <c r="N2" s="22">
        <f>J2/L2</f>
        <v>0.22580645161290322</v>
      </c>
      <c r="O2" s="22">
        <f>K2/M2</f>
        <v>0.25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58</v>
      </c>
      <c r="E8" s="15" t="s">
        <v>58</v>
      </c>
      <c r="F8" s="15" t="s">
        <v>57</v>
      </c>
      <c r="G8" s="15" t="s">
        <v>57</v>
      </c>
      <c r="H8" s="15" t="s">
        <v>58</v>
      </c>
      <c r="I8" s="15" t="s">
        <v>57</v>
      </c>
      <c r="J8" s="8">
        <v>9</v>
      </c>
      <c r="K8" s="8">
        <f>J8+31</f>
        <v>40</v>
      </c>
      <c r="L8" s="8">
        <v>31</v>
      </c>
      <c r="M8" s="8">
        <f>104+L8</f>
        <v>135</v>
      </c>
      <c r="N8" s="22">
        <f>J8/L8</f>
        <v>0.2903225806451613</v>
      </c>
      <c r="O8" s="22">
        <f>K8/M8</f>
        <v>0.2962962962962963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58</v>
      </c>
      <c r="E11" s="15" t="s">
        <v>57</v>
      </c>
      <c r="F11" s="15" t="s">
        <v>57</v>
      </c>
      <c r="G11" s="15" t="s">
        <v>57</v>
      </c>
      <c r="H11" s="15" t="s">
        <v>58</v>
      </c>
      <c r="I11" s="15" t="s">
        <v>58</v>
      </c>
      <c r="J11" s="8">
        <v>7</v>
      </c>
      <c r="K11" s="8">
        <f>J11+27</f>
        <v>34</v>
      </c>
      <c r="L11" s="8">
        <v>29</v>
      </c>
      <c r="M11" s="8">
        <f>99+L11</f>
        <v>128</v>
      </c>
      <c r="N11" s="22">
        <f t="shared" si="0"/>
        <v>0.2413793103448276</v>
      </c>
      <c r="O11" s="22">
        <f t="shared" si="0"/>
        <v>0.265625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58</v>
      </c>
      <c r="H12" s="15" t="s">
        <v>58</v>
      </c>
      <c r="I12" s="15" t="s">
        <v>57</v>
      </c>
      <c r="J12" s="8">
        <v>3</v>
      </c>
      <c r="K12" s="8">
        <f>J12+29</f>
        <v>32</v>
      </c>
      <c r="L12" s="8">
        <v>31</v>
      </c>
      <c r="M12" s="8">
        <f>L12+101</f>
        <v>132</v>
      </c>
      <c r="N12" s="22">
        <f t="shared" si="0"/>
        <v>0.0967741935483871</v>
      </c>
      <c r="O12" s="22">
        <f t="shared" si="0"/>
        <v>0.24242424242424243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58</v>
      </c>
      <c r="E14" s="15" t="s">
        <v>57</v>
      </c>
      <c r="F14" s="15" t="s">
        <v>57</v>
      </c>
      <c r="G14" s="15" t="s">
        <v>57</v>
      </c>
      <c r="H14" s="15" t="s">
        <v>57</v>
      </c>
      <c r="I14" s="15" t="s">
        <v>58</v>
      </c>
      <c r="J14" s="8">
        <v>3</v>
      </c>
      <c r="K14" s="8">
        <f>J14+22</f>
        <v>25</v>
      </c>
      <c r="L14" s="8">
        <v>31</v>
      </c>
      <c r="M14" s="8">
        <f>L14+104</f>
        <v>135</v>
      </c>
      <c r="N14" s="22">
        <f>J14/L14</f>
        <v>0.0967741935483871</v>
      </c>
      <c r="O14" s="22">
        <f>K14/M14</f>
        <v>0.18518518518518517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66" t="s">
        <v>27</v>
      </c>
      <c r="C17" s="66" t="s">
        <v>27</v>
      </c>
      <c r="D17" s="66" t="s">
        <v>27</v>
      </c>
      <c r="E17" s="66" t="s">
        <v>27</v>
      </c>
      <c r="F17" s="66" t="s">
        <v>26</v>
      </c>
      <c r="G17" s="66" t="s">
        <v>26</v>
      </c>
      <c r="H17" s="66" t="s">
        <v>26</v>
      </c>
      <c r="I17" s="66" t="s">
        <v>27</v>
      </c>
      <c r="J17" s="8">
        <v>5</v>
      </c>
      <c r="K17" s="8">
        <f>J17+14</f>
        <v>19</v>
      </c>
      <c r="L17" s="8">
        <v>22</v>
      </c>
      <c r="M17" s="8">
        <f>L17+76</f>
        <v>98</v>
      </c>
      <c r="N17" s="22">
        <f>J17/L17</f>
        <v>0.22727272727272727</v>
      </c>
      <c r="O17" s="22">
        <f>K17/M17</f>
        <v>0.19387755102040816</v>
      </c>
      <c r="P17" s="9" t="s">
        <v>44</v>
      </c>
    </row>
    <row r="18" spans="1:16" ht="10.5" customHeight="1">
      <c r="A18" s="5">
        <v>16</v>
      </c>
      <c r="B18" s="49" t="s">
        <v>27</v>
      </c>
      <c r="C18" s="49" t="s">
        <v>27</v>
      </c>
      <c r="D18" s="49" t="s">
        <v>27</v>
      </c>
      <c r="E18" s="49" t="s">
        <v>27</v>
      </c>
      <c r="F18" s="49" t="s">
        <v>26</v>
      </c>
      <c r="G18" s="49" t="s">
        <v>26</v>
      </c>
      <c r="H18" s="49" t="s">
        <v>27</v>
      </c>
      <c r="I18" s="49" t="s">
        <v>27</v>
      </c>
      <c r="J18" s="8">
        <v>7</v>
      </c>
      <c r="K18" s="8">
        <f>J18+25</f>
        <v>32</v>
      </c>
      <c r="L18" s="8">
        <v>31</v>
      </c>
      <c r="M18" s="8">
        <f>L18+103</f>
        <v>134</v>
      </c>
      <c r="N18" s="22">
        <f>J18/L18</f>
        <v>0.22580645161290322</v>
      </c>
      <c r="O18" s="22">
        <f>K18/M18</f>
        <v>0.23880597014925373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58</v>
      </c>
      <c r="E20" s="15" t="s">
        <v>57</v>
      </c>
      <c r="F20" s="15" t="s">
        <v>57</v>
      </c>
      <c r="G20" s="15" t="s">
        <v>58</v>
      </c>
      <c r="H20" s="15" t="s">
        <v>58</v>
      </c>
      <c r="I20" s="15" t="s">
        <v>58</v>
      </c>
      <c r="J20" s="16">
        <v>9</v>
      </c>
      <c r="K20" s="16">
        <f>J20+35</f>
        <v>44</v>
      </c>
      <c r="L20" s="8">
        <v>31</v>
      </c>
      <c r="M20" s="8">
        <f>L20+105</f>
        <v>136</v>
      </c>
      <c r="N20" s="22">
        <f>J20/L20</f>
        <v>0.2903225806451613</v>
      </c>
      <c r="O20" s="22">
        <f>K20/M20</f>
        <v>0.3235294117647059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58</v>
      </c>
      <c r="E24" s="15" t="s">
        <v>57</v>
      </c>
      <c r="F24" s="15" t="s">
        <v>57</v>
      </c>
      <c r="G24" s="15" t="s">
        <v>58</v>
      </c>
      <c r="H24" s="15" t="s">
        <v>57</v>
      </c>
      <c r="I24" s="15" t="s">
        <v>57</v>
      </c>
      <c r="J24" s="8">
        <v>2</v>
      </c>
      <c r="K24" s="8">
        <f>J24+4</f>
        <v>6</v>
      </c>
      <c r="L24" s="16">
        <v>30</v>
      </c>
      <c r="M24" s="8">
        <f>L24+100</f>
        <v>130</v>
      </c>
      <c r="N24" s="22">
        <f>J24/L24</f>
        <v>0.06666666666666667</v>
      </c>
      <c r="O24" s="22">
        <f>K24/M24</f>
        <v>0.046153846153846156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58</v>
      </c>
      <c r="E28" s="15" t="s">
        <v>57</v>
      </c>
      <c r="F28" s="15" t="s">
        <v>57</v>
      </c>
      <c r="G28" s="15" t="s">
        <v>58</v>
      </c>
      <c r="H28" s="15" t="s">
        <v>58</v>
      </c>
      <c r="I28" s="15" t="s">
        <v>57</v>
      </c>
      <c r="J28" s="8">
        <v>13</v>
      </c>
      <c r="K28" s="8">
        <f>J28+24</f>
        <v>37</v>
      </c>
      <c r="L28" s="8">
        <v>31</v>
      </c>
      <c r="M28" s="8">
        <f>L28+80</f>
        <v>111</v>
      </c>
      <c r="N28" s="22">
        <f aca="true" t="shared" si="1" ref="N28:O32">J28/L28</f>
        <v>0.41935483870967744</v>
      </c>
      <c r="O28" s="22">
        <f t="shared" si="1"/>
        <v>0.3333333333333333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57</v>
      </c>
      <c r="F29" s="15" t="s">
        <v>57</v>
      </c>
      <c r="G29" s="15" t="s">
        <v>57</v>
      </c>
      <c r="H29" s="15" t="s">
        <v>58</v>
      </c>
      <c r="I29" s="15" t="s">
        <v>58</v>
      </c>
      <c r="J29" s="26">
        <v>2</v>
      </c>
      <c r="K29" s="8">
        <f>J29+13</f>
        <v>15</v>
      </c>
      <c r="L29" s="8">
        <v>23</v>
      </c>
      <c r="M29" s="8">
        <f>L29+47</f>
        <v>70</v>
      </c>
      <c r="N29" s="22">
        <f t="shared" si="1"/>
        <v>0.08695652173913043</v>
      </c>
      <c r="O29" s="22">
        <f t="shared" si="1"/>
        <v>0.21428571428571427</v>
      </c>
      <c r="P29" s="9" t="s">
        <v>56</v>
      </c>
    </row>
    <row r="30" spans="1:16" ht="10.5" customHeight="1">
      <c r="A30" s="5">
        <v>28</v>
      </c>
      <c r="B30" s="49" t="s">
        <v>27</v>
      </c>
      <c r="C30" s="49" t="s">
        <v>27</v>
      </c>
      <c r="D30" s="49" t="s">
        <v>27</v>
      </c>
      <c r="E30" s="49" t="s">
        <v>27</v>
      </c>
      <c r="F30" s="49" t="s">
        <v>26</v>
      </c>
      <c r="G30" s="49" t="s">
        <v>26</v>
      </c>
      <c r="H30" s="49" t="s">
        <v>27</v>
      </c>
      <c r="I30" s="49" t="s">
        <v>27</v>
      </c>
      <c r="J30" s="26">
        <v>4</v>
      </c>
      <c r="K30" s="26">
        <f>J30+12</f>
        <v>16</v>
      </c>
      <c r="L30" s="8">
        <v>26</v>
      </c>
      <c r="M30" s="8">
        <f>L30+58</f>
        <v>84</v>
      </c>
      <c r="N30" s="22">
        <f t="shared" si="1"/>
        <v>0.15384615384615385</v>
      </c>
      <c r="O30" s="22">
        <f t="shared" si="1"/>
        <v>0.19047619047619047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58</v>
      </c>
      <c r="D31" s="15" t="s">
        <v>57</v>
      </c>
      <c r="E31" s="15" t="s">
        <v>58</v>
      </c>
      <c r="F31" s="15" t="s">
        <v>57</v>
      </c>
      <c r="G31" s="15" t="s">
        <v>58</v>
      </c>
      <c r="H31" s="15" t="s">
        <v>58</v>
      </c>
      <c r="I31" s="15" t="s">
        <v>57</v>
      </c>
      <c r="J31" s="26">
        <v>5</v>
      </c>
      <c r="K31" s="26">
        <f>J31+7</f>
        <v>12</v>
      </c>
      <c r="L31" s="8">
        <v>31</v>
      </c>
      <c r="M31" s="8">
        <f>L31+40</f>
        <v>71</v>
      </c>
      <c r="N31" s="22">
        <f t="shared" si="1"/>
        <v>0.16129032258064516</v>
      </c>
      <c r="O31" s="22">
        <f t="shared" si="1"/>
        <v>0.16901408450704225</v>
      </c>
      <c r="P31" s="9" t="s">
        <v>22</v>
      </c>
    </row>
    <row r="32" spans="1:16" ht="10.5" customHeight="1">
      <c r="A32" s="5">
        <v>30</v>
      </c>
      <c r="B32" s="66" t="s">
        <v>71</v>
      </c>
      <c r="C32" s="66" t="s">
        <v>71</v>
      </c>
      <c r="D32" s="66" t="s">
        <v>71</v>
      </c>
      <c r="E32" s="66" t="s">
        <v>71</v>
      </c>
      <c r="F32" s="66" t="s">
        <v>70</v>
      </c>
      <c r="G32" s="66" t="s">
        <v>70</v>
      </c>
      <c r="H32" s="66" t="s">
        <v>70</v>
      </c>
      <c r="I32" s="66" t="s">
        <v>71</v>
      </c>
      <c r="J32" s="26">
        <v>6</v>
      </c>
      <c r="K32" s="26">
        <f>J32+18</f>
        <v>24</v>
      </c>
      <c r="L32" s="16">
        <v>31</v>
      </c>
      <c r="M32" s="8">
        <f>L32+62</f>
        <v>93</v>
      </c>
      <c r="N32" s="22">
        <f t="shared" si="1"/>
        <v>0.1935483870967742</v>
      </c>
      <c r="O32" s="22">
        <f t="shared" si="1"/>
        <v>0.25806451612903225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57</v>
      </c>
      <c r="G35" s="15" t="s">
        <v>57</v>
      </c>
      <c r="H35" s="15" t="s">
        <v>58</v>
      </c>
      <c r="I35" s="15" t="s">
        <v>58</v>
      </c>
      <c r="J35" s="26">
        <v>3</v>
      </c>
      <c r="K35" s="26">
        <f>J35+18</f>
        <v>21</v>
      </c>
      <c r="L35" s="8">
        <v>31</v>
      </c>
      <c r="M35" s="8">
        <f>L35+40</f>
        <v>71</v>
      </c>
      <c r="N35" s="22">
        <f>J35/L35</f>
        <v>0.0967741935483871</v>
      </c>
      <c r="O35" s="22">
        <f>K35/M35</f>
        <v>0.29577464788732394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3</v>
      </c>
      <c r="C38" s="1">
        <f t="shared" si="2"/>
        <v>1</v>
      </c>
      <c r="D38" s="1">
        <f t="shared" si="2"/>
        <v>1</v>
      </c>
      <c r="E38" s="1">
        <f t="shared" si="2"/>
        <v>7</v>
      </c>
      <c r="F38" s="1">
        <f t="shared" si="2"/>
        <v>15</v>
      </c>
      <c r="G38" s="1">
        <f t="shared" si="2"/>
        <v>10</v>
      </c>
      <c r="H38" s="1">
        <f t="shared" si="2"/>
        <v>4</v>
      </c>
      <c r="I38" s="1">
        <f t="shared" si="2"/>
        <v>5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12</v>
      </c>
      <c r="C39" s="1">
        <f t="shared" si="3"/>
        <v>14</v>
      </c>
      <c r="D39" s="1">
        <f t="shared" si="3"/>
        <v>14</v>
      </c>
      <c r="E39" s="1">
        <f t="shared" si="3"/>
        <v>8</v>
      </c>
      <c r="F39" s="1">
        <f t="shared" si="3"/>
        <v>0</v>
      </c>
      <c r="G39" s="1">
        <f t="shared" si="3"/>
        <v>5</v>
      </c>
      <c r="H39" s="1">
        <f t="shared" si="3"/>
        <v>11</v>
      </c>
      <c r="I39" s="1">
        <f t="shared" si="3"/>
        <v>10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0.2</v>
      </c>
      <c r="C41" s="11">
        <f t="shared" si="5"/>
        <v>0.06666666666666667</v>
      </c>
      <c r="D41" s="11">
        <f t="shared" si="5"/>
        <v>0.06666666666666667</v>
      </c>
      <c r="E41" s="11">
        <f t="shared" si="5"/>
        <v>0.4666666666666667</v>
      </c>
      <c r="F41" s="11">
        <f t="shared" si="5"/>
        <v>1</v>
      </c>
      <c r="G41" s="11">
        <f t="shared" si="5"/>
        <v>0.6666666666666666</v>
      </c>
      <c r="H41" s="11">
        <f t="shared" si="5"/>
        <v>0.26666666666666666</v>
      </c>
      <c r="I41" s="11">
        <f t="shared" si="5"/>
        <v>0.3333333333333333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0.8</v>
      </c>
      <c r="C42" s="11">
        <f t="shared" si="6"/>
        <v>0.9333333333333333</v>
      </c>
      <c r="D42" s="11">
        <f t="shared" si="6"/>
        <v>0.9333333333333333</v>
      </c>
      <c r="E42" s="11">
        <f t="shared" si="6"/>
        <v>0.5333333333333333</v>
      </c>
      <c r="F42" s="11">
        <f t="shared" si="6"/>
        <v>0</v>
      </c>
      <c r="G42" s="11">
        <f t="shared" si="6"/>
        <v>0.3333333333333333</v>
      </c>
      <c r="H42" s="11">
        <f t="shared" si="6"/>
        <v>0.7333333333333333</v>
      </c>
      <c r="I42" s="11">
        <f t="shared" si="6"/>
        <v>0.6666666666666666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25" sqref="L2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58</v>
      </c>
      <c r="D2" s="15" t="s">
        <v>57</v>
      </c>
      <c r="E2" s="15" t="s">
        <v>57</v>
      </c>
      <c r="F2" s="15" t="s">
        <v>58</v>
      </c>
      <c r="G2" s="15" t="s">
        <v>58</v>
      </c>
      <c r="H2" s="15" t="s">
        <v>57</v>
      </c>
      <c r="I2" s="15" t="s">
        <v>57</v>
      </c>
      <c r="J2" s="8">
        <v>7</v>
      </c>
      <c r="K2" s="8">
        <f>J2+27</f>
        <v>34</v>
      </c>
      <c r="L2" s="8">
        <v>30</v>
      </c>
      <c r="M2" s="8">
        <f>105+L2</f>
        <v>135</v>
      </c>
      <c r="N2" s="22">
        <f>J2/L2</f>
        <v>0.23333333333333334</v>
      </c>
      <c r="O2" s="22">
        <f>K2/M2</f>
        <v>0.2518518518518518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57</v>
      </c>
      <c r="E8" s="15" t="s">
        <v>57</v>
      </c>
      <c r="F8" s="15" t="s">
        <v>57</v>
      </c>
      <c r="G8" s="15" t="s">
        <v>58</v>
      </c>
      <c r="H8" s="15" t="s">
        <v>57</v>
      </c>
      <c r="I8" s="15" t="s">
        <v>58</v>
      </c>
      <c r="J8" s="8">
        <v>9</v>
      </c>
      <c r="K8" s="8">
        <f>J8+31</f>
        <v>40</v>
      </c>
      <c r="L8" s="8">
        <v>30</v>
      </c>
      <c r="M8" s="8">
        <f>104+L8</f>
        <v>134</v>
      </c>
      <c r="N8" s="22">
        <f>J8/L8</f>
        <v>0.3</v>
      </c>
      <c r="O8" s="22">
        <f>K8/M8</f>
        <v>0.29850746268656714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57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58</v>
      </c>
      <c r="J11" s="8">
        <v>7</v>
      </c>
      <c r="K11" s="8">
        <f>J11+27</f>
        <v>34</v>
      </c>
      <c r="L11" s="8">
        <v>28</v>
      </c>
      <c r="M11" s="8">
        <f>99+L11</f>
        <v>127</v>
      </c>
      <c r="N11" s="22">
        <f t="shared" si="0"/>
        <v>0.25</v>
      </c>
      <c r="O11" s="22">
        <f t="shared" si="0"/>
        <v>0.2677165354330709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58</v>
      </c>
      <c r="H12" s="15" t="s">
        <v>58</v>
      </c>
      <c r="I12" s="15" t="s">
        <v>58</v>
      </c>
      <c r="J12" s="8">
        <v>3</v>
      </c>
      <c r="K12" s="8">
        <f>J12+29</f>
        <v>32</v>
      </c>
      <c r="L12" s="8">
        <v>30</v>
      </c>
      <c r="M12" s="8">
        <f>L12+101</f>
        <v>131</v>
      </c>
      <c r="N12" s="22">
        <f t="shared" si="0"/>
        <v>0.1</v>
      </c>
      <c r="O12" s="22">
        <f t="shared" si="0"/>
        <v>0.24427480916030533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57</v>
      </c>
      <c r="E14" s="15" t="s">
        <v>58</v>
      </c>
      <c r="F14" s="15" t="s">
        <v>58</v>
      </c>
      <c r="G14" s="15" t="s">
        <v>58</v>
      </c>
      <c r="H14" s="15" t="s">
        <v>75</v>
      </c>
      <c r="I14" s="15" t="s">
        <v>58</v>
      </c>
      <c r="J14" s="8">
        <v>3</v>
      </c>
      <c r="K14" s="8">
        <f>J14+22</f>
        <v>25</v>
      </c>
      <c r="L14" s="8">
        <v>30</v>
      </c>
      <c r="M14" s="8">
        <f>L14+104</f>
        <v>134</v>
      </c>
      <c r="N14" s="22">
        <f>J14/L14</f>
        <v>0.1</v>
      </c>
      <c r="O14" s="22">
        <f>K14/M14</f>
        <v>0.1865671641791045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8">
        <v>4</v>
      </c>
      <c r="K17" s="8">
        <f>J17+14</f>
        <v>18</v>
      </c>
      <c r="L17" s="8">
        <v>21</v>
      </c>
      <c r="M17" s="8">
        <f>L17+76</f>
        <v>97</v>
      </c>
      <c r="N17" s="22">
        <f>J17/L17</f>
        <v>0.19047619047619047</v>
      </c>
      <c r="O17" s="22">
        <f>K17/M17</f>
        <v>0.18556701030927836</v>
      </c>
      <c r="P17" s="9" t="s">
        <v>44</v>
      </c>
    </row>
    <row r="18" spans="1:16" ht="10.5" customHeight="1">
      <c r="A18" s="5">
        <v>16</v>
      </c>
      <c r="B18" s="65" t="s">
        <v>26</v>
      </c>
      <c r="C18" s="65" t="s">
        <v>27</v>
      </c>
      <c r="D18" s="65" t="s">
        <v>26</v>
      </c>
      <c r="E18" s="65" t="s">
        <v>27</v>
      </c>
      <c r="F18" s="65" t="s">
        <v>26</v>
      </c>
      <c r="G18" s="65" t="s">
        <v>27</v>
      </c>
      <c r="H18" s="65" t="s">
        <v>26</v>
      </c>
      <c r="I18" s="65" t="s">
        <v>26</v>
      </c>
      <c r="J18" s="8">
        <v>6</v>
      </c>
      <c r="K18" s="8">
        <f>J18+25</f>
        <v>31</v>
      </c>
      <c r="L18" s="8">
        <v>30</v>
      </c>
      <c r="M18" s="8">
        <f>L18+103</f>
        <v>133</v>
      </c>
      <c r="N18" s="22">
        <f>J18/L18</f>
        <v>0.2</v>
      </c>
      <c r="O18" s="22">
        <f>K18/M18</f>
        <v>0.23308270676691728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72" t="s">
        <v>70</v>
      </c>
      <c r="C20" s="72" t="s">
        <v>71</v>
      </c>
      <c r="D20" s="72" t="s">
        <v>70</v>
      </c>
      <c r="E20" s="72" t="s">
        <v>71</v>
      </c>
      <c r="F20" s="72" t="s">
        <v>70</v>
      </c>
      <c r="G20" s="72" t="s">
        <v>71</v>
      </c>
      <c r="H20" s="72" t="s">
        <v>70</v>
      </c>
      <c r="I20" s="72" t="s">
        <v>70</v>
      </c>
      <c r="J20" s="16">
        <v>9</v>
      </c>
      <c r="K20" s="16">
        <f>J20+35</f>
        <v>44</v>
      </c>
      <c r="L20" s="8">
        <v>30</v>
      </c>
      <c r="M20" s="8">
        <f>L20+105</f>
        <v>135</v>
      </c>
      <c r="N20" s="22">
        <f>J20/L20</f>
        <v>0.3</v>
      </c>
      <c r="O20" s="22">
        <f>K20/M20</f>
        <v>0.32592592592592595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58</v>
      </c>
      <c r="E24" s="15" t="s">
        <v>57</v>
      </c>
      <c r="F24" s="15" t="s">
        <v>58</v>
      </c>
      <c r="G24" s="15" t="s">
        <v>57</v>
      </c>
      <c r="H24" s="15" t="s">
        <v>57</v>
      </c>
      <c r="I24" s="15" t="s">
        <v>58</v>
      </c>
      <c r="J24" s="8">
        <v>2</v>
      </c>
      <c r="K24" s="8">
        <f>J24+4</f>
        <v>6</v>
      </c>
      <c r="L24" s="16">
        <v>29</v>
      </c>
      <c r="M24" s="8">
        <f>L24+100</f>
        <v>129</v>
      </c>
      <c r="N24" s="22">
        <f>J24/L24</f>
        <v>0.06896551724137931</v>
      </c>
      <c r="O24" s="22">
        <f>K24/M24</f>
        <v>0.046511627906976744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57</v>
      </c>
      <c r="E28" s="15" t="s">
        <v>58</v>
      </c>
      <c r="F28" s="15" t="s">
        <v>58</v>
      </c>
      <c r="G28" s="15" t="s">
        <v>58</v>
      </c>
      <c r="H28" s="15" t="s">
        <v>57</v>
      </c>
      <c r="I28" s="15" t="s">
        <v>58</v>
      </c>
      <c r="J28" s="8">
        <v>13</v>
      </c>
      <c r="K28" s="8">
        <f>J28+24</f>
        <v>37</v>
      </c>
      <c r="L28" s="8">
        <v>30</v>
      </c>
      <c r="M28" s="8">
        <f>L28+80</f>
        <v>110</v>
      </c>
      <c r="N28" s="22">
        <f aca="true" t="shared" si="1" ref="N28:O32">J28/L28</f>
        <v>0.43333333333333335</v>
      </c>
      <c r="O28" s="22">
        <f t="shared" si="1"/>
        <v>0.33636363636363636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58</v>
      </c>
      <c r="F29" s="15" t="s">
        <v>57</v>
      </c>
      <c r="G29" s="15" t="s">
        <v>58</v>
      </c>
      <c r="H29" s="15" t="s">
        <v>57</v>
      </c>
      <c r="I29" s="15" t="s">
        <v>58</v>
      </c>
      <c r="J29" s="26">
        <v>2</v>
      </c>
      <c r="K29" s="8">
        <f>J29+13</f>
        <v>15</v>
      </c>
      <c r="L29" s="8">
        <v>22</v>
      </c>
      <c r="M29" s="8">
        <f>L29+47</f>
        <v>69</v>
      </c>
      <c r="N29" s="22">
        <f t="shared" si="1"/>
        <v>0.09090909090909091</v>
      </c>
      <c r="O29" s="22">
        <f t="shared" si="1"/>
        <v>0.21739130434782608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58</v>
      </c>
      <c r="D30" s="15" t="s">
        <v>58</v>
      </c>
      <c r="E30" s="15" t="s">
        <v>57</v>
      </c>
      <c r="F30" s="15" t="s">
        <v>57</v>
      </c>
      <c r="G30" s="15" t="s">
        <v>58</v>
      </c>
      <c r="H30" s="15" t="s">
        <v>75</v>
      </c>
      <c r="I30" s="15" t="s">
        <v>58</v>
      </c>
      <c r="J30" s="26">
        <v>3</v>
      </c>
      <c r="K30" s="26">
        <f>J30+12</f>
        <v>15</v>
      </c>
      <c r="L30" s="8">
        <v>25</v>
      </c>
      <c r="M30" s="8">
        <f>L30+58</f>
        <v>83</v>
      </c>
      <c r="N30" s="22">
        <f t="shared" si="1"/>
        <v>0.12</v>
      </c>
      <c r="O30" s="22">
        <f t="shared" si="1"/>
        <v>0.18072289156626506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57</v>
      </c>
      <c r="F31" s="15" t="s">
        <v>58</v>
      </c>
      <c r="G31" s="15" t="s">
        <v>58</v>
      </c>
      <c r="H31" s="15" t="s">
        <v>58</v>
      </c>
      <c r="I31" s="15" t="s">
        <v>75</v>
      </c>
      <c r="J31" s="26">
        <v>5</v>
      </c>
      <c r="K31" s="26">
        <f>J31+7</f>
        <v>12</v>
      </c>
      <c r="L31" s="8">
        <v>30</v>
      </c>
      <c r="M31" s="8">
        <f>L31+40</f>
        <v>70</v>
      </c>
      <c r="N31" s="22">
        <f t="shared" si="1"/>
        <v>0.16666666666666666</v>
      </c>
      <c r="O31" s="22">
        <f t="shared" si="1"/>
        <v>0.17142857142857143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57</v>
      </c>
      <c r="E32" s="15" t="s">
        <v>57</v>
      </c>
      <c r="F32" s="15" t="s">
        <v>58</v>
      </c>
      <c r="G32" s="15" t="s">
        <v>58</v>
      </c>
      <c r="H32" s="15" t="s">
        <v>58</v>
      </c>
      <c r="I32" s="15" t="s">
        <v>58</v>
      </c>
      <c r="J32" s="26">
        <v>5</v>
      </c>
      <c r="K32" s="26">
        <f>J32+18</f>
        <v>23</v>
      </c>
      <c r="L32" s="16">
        <v>30</v>
      </c>
      <c r="M32" s="8">
        <f>L32+62</f>
        <v>92</v>
      </c>
      <c r="N32" s="22">
        <f t="shared" si="1"/>
        <v>0.16666666666666666</v>
      </c>
      <c r="O32" s="22">
        <f t="shared" si="1"/>
        <v>0.25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57</v>
      </c>
      <c r="F35" s="15" t="s">
        <v>57</v>
      </c>
      <c r="G35" s="15" t="s">
        <v>58</v>
      </c>
      <c r="H35" s="15" t="s">
        <v>57</v>
      </c>
      <c r="I35" s="15" t="s">
        <v>57</v>
      </c>
      <c r="J35" s="26">
        <v>3</v>
      </c>
      <c r="K35" s="26">
        <f>J35+18</f>
        <v>21</v>
      </c>
      <c r="L35" s="8">
        <v>30</v>
      </c>
      <c r="M35" s="8">
        <f>L35+40</f>
        <v>70</v>
      </c>
      <c r="N35" s="22">
        <f>J35/L35</f>
        <v>0.1</v>
      </c>
      <c r="O35" s="22">
        <f>K35/M35</f>
        <v>0.3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5</v>
      </c>
      <c r="C38" s="1">
        <f t="shared" si="2"/>
        <v>0</v>
      </c>
      <c r="D38" s="1">
        <f t="shared" si="2"/>
        <v>10</v>
      </c>
      <c r="E38" s="1">
        <f t="shared" si="2"/>
        <v>7</v>
      </c>
      <c r="F38" s="1">
        <f t="shared" si="2"/>
        <v>7</v>
      </c>
      <c r="G38" s="1">
        <f t="shared" si="2"/>
        <v>1</v>
      </c>
      <c r="H38" s="1">
        <f t="shared" si="2"/>
        <v>8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9</v>
      </c>
      <c r="C39" s="1">
        <f t="shared" si="3"/>
        <v>14</v>
      </c>
      <c r="D39" s="1">
        <f t="shared" si="3"/>
        <v>4</v>
      </c>
      <c r="E39" s="1">
        <f t="shared" si="3"/>
        <v>7</v>
      </c>
      <c r="F39" s="1">
        <f t="shared" si="3"/>
        <v>7</v>
      </c>
      <c r="G39" s="1">
        <f t="shared" si="3"/>
        <v>13</v>
      </c>
      <c r="H39" s="1">
        <f t="shared" si="3"/>
        <v>4</v>
      </c>
      <c r="I39" s="1">
        <f t="shared" si="3"/>
        <v>9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0.35714285714285715</v>
      </c>
      <c r="C41" s="11">
        <f t="shared" si="5"/>
        <v>0</v>
      </c>
      <c r="D41" s="11">
        <f t="shared" si="5"/>
        <v>0.7142857142857143</v>
      </c>
      <c r="E41" s="11">
        <f t="shared" si="5"/>
        <v>0.5</v>
      </c>
      <c r="F41" s="11">
        <f t="shared" si="5"/>
        <v>0.5</v>
      </c>
      <c r="G41" s="11">
        <f t="shared" si="5"/>
        <v>0.07142857142857142</v>
      </c>
      <c r="H41" s="11">
        <f t="shared" si="5"/>
        <v>0.5714285714285714</v>
      </c>
      <c r="I41" s="11">
        <f t="shared" si="5"/>
        <v>0.2857142857142857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0.6428571428571429</v>
      </c>
      <c r="C42" s="11">
        <f t="shared" si="6"/>
        <v>1</v>
      </c>
      <c r="D42" s="11">
        <f t="shared" si="6"/>
        <v>0.2857142857142857</v>
      </c>
      <c r="E42" s="11">
        <f t="shared" si="6"/>
        <v>0.5</v>
      </c>
      <c r="F42" s="11">
        <f t="shared" si="6"/>
        <v>0.5</v>
      </c>
      <c r="G42" s="11">
        <f t="shared" si="6"/>
        <v>0.9285714285714286</v>
      </c>
      <c r="H42" s="11">
        <f t="shared" si="6"/>
        <v>0.2857142857142857</v>
      </c>
      <c r="I42" s="11">
        <f t="shared" si="6"/>
        <v>0.6428571428571429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49" t="s">
        <v>26</v>
      </c>
      <c r="C2" s="49" t="s">
        <v>27</v>
      </c>
      <c r="D2" s="49" t="s">
        <v>27</v>
      </c>
      <c r="E2" s="49" t="s">
        <v>26</v>
      </c>
      <c r="F2" s="49" t="s">
        <v>26</v>
      </c>
      <c r="G2" s="49" t="s">
        <v>27</v>
      </c>
      <c r="H2" s="49" t="s">
        <v>27</v>
      </c>
      <c r="I2" s="49" t="s">
        <v>26</v>
      </c>
      <c r="J2" s="8">
        <v>7</v>
      </c>
      <c r="K2" s="8">
        <f>J2+27</f>
        <v>34</v>
      </c>
      <c r="L2" s="8">
        <v>29</v>
      </c>
      <c r="M2" s="8">
        <f>105+L2</f>
        <v>134</v>
      </c>
      <c r="N2" s="22">
        <f>J2/L2</f>
        <v>0.2413793103448276</v>
      </c>
      <c r="O2" s="22">
        <f>K2/M2</f>
        <v>0.2537313432835821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58</v>
      </c>
      <c r="F8" s="15" t="s">
        <v>57</v>
      </c>
      <c r="G8" s="15" t="s">
        <v>58</v>
      </c>
      <c r="H8" s="15" t="s">
        <v>58</v>
      </c>
      <c r="I8" s="15" t="s">
        <v>57</v>
      </c>
      <c r="J8" s="8">
        <v>9</v>
      </c>
      <c r="K8" s="8">
        <f>J8+31</f>
        <v>40</v>
      </c>
      <c r="L8" s="8">
        <v>29</v>
      </c>
      <c r="M8" s="8">
        <f>104+L8</f>
        <v>133</v>
      </c>
      <c r="N8" s="22">
        <f>J8/L8</f>
        <v>0.3103448275862069</v>
      </c>
      <c r="O8" s="22">
        <f>K8/M8</f>
        <v>0.3007518796992481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49" t="s">
        <v>26</v>
      </c>
      <c r="C11" s="49" t="s">
        <v>27</v>
      </c>
      <c r="D11" s="49" t="s">
        <v>27</v>
      </c>
      <c r="E11" s="49" t="s">
        <v>26</v>
      </c>
      <c r="F11" s="49" t="s">
        <v>26</v>
      </c>
      <c r="G11" s="49" t="s">
        <v>27</v>
      </c>
      <c r="H11" s="49" t="s">
        <v>27</v>
      </c>
      <c r="I11" s="49" t="s">
        <v>26</v>
      </c>
      <c r="J11" s="8">
        <v>7</v>
      </c>
      <c r="K11" s="8">
        <f>J11+27</f>
        <v>34</v>
      </c>
      <c r="L11" s="8">
        <v>27</v>
      </c>
      <c r="M11" s="8">
        <f>99+L11</f>
        <v>126</v>
      </c>
      <c r="N11" s="22">
        <f t="shared" si="0"/>
        <v>0.25925925925925924</v>
      </c>
      <c r="O11" s="22">
        <f t="shared" si="0"/>
        <v>0.2698412698412698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57</v>
      </c>
      <c r="E12" s="15" t="s">
        <v>58</v>
      </c>
      <c r="F12" s="15" t="s">
        <v>57</v>
      </c>
      <c r="G12" s="15" t="s">
        <v>58</v>
      </c>
      <c r="H12" s="15" t="s">
        <v>58</v>
      </c>
      <c r="I12" s="15" t="s">
        <v>58</v>
      </c>
      <c r="J12" s="8">
        <v>3</v>
      </c>
      <c r="K12" s="8">
        <f>J12+29</f>
        <v>32</v>
      </c>
      <c r="L12" s="8">
        <v>29</v>
      </c>
      <c r="M12" s="8">
        <f>L12+101</f>
        <v>130</v>
      </c>
      <c r="N12" s="22">
        <f t="shared" si="0"/>
        <v>0.10344827586206896</v>
      </c>
      <c r="O12" s="22">
        <f t="shared" si="0"/>
        <v>0.24615384615384617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57</v>
      </c>
      <c r="E14" s="15" t="s">
        <v>57</v>
      </c>
      <c r="F14" s="15" t="s">
        <v>57</v>
      </c>
      <c r="G14" s="15" t="s">
        <v>58</v>
      </c>
      <c r="H14" s="15" t="s">
        <v>58</v>
      </c>
      <c r="I14" s="15" t="s">
        <v>57</v>
      </c>
      <c r="J14" s="8">
        <v>3</v>
      </c>
      <c r="K14" s="8">
        <f>J14+22</f>
        <v>25</v>
      </c>
      <c r="L14" s="8">
        <v>29</v>
      </c>
      <c r="M14" s="8">
        <f>L14+104</f>
        <v>133</v>
      </c>
      <c r="N14" s="22">
        <f>J14/L14</f>
        <v>0.10344827586206896</v>
      </c>
      <c r="O14" s="22">
        <f>K14/M14</f>
        <v>0.18796992481203006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57</v>
      </c>
      <c r="E17" s="15" t="s">
        <v>57</v>
      </c>
      <c r="F17" s="15" t="s">
        <v>58</v>
      </c>
      <c r="G17" s="15" t="s">
        <v>58</v>
      </c>
      <c r="H17" s="15" t="s">
        <v>58</v>
      </c>
      <c r="I17" s="15" t="s">
        <v>58</v>
      </c>
      <c r="J17" s="8">
        <v>4</v>
      </c>
      <c r="K17" s="8">
        <f>J17+14</f>
        <v>18</v>
      </c>
      <c r="L17" s="8">
        <v>21</v>
      </c>
      <c r="M17" s="8">
        <f>L17+76</f>
        <v>97</v>
      </c>
      <c r="N17" s="22">
        <f>J17/L17</f>
        <v>0.19047619047619047</v>
      </c>
      <c r="O17" s="22">
        <f>K17/M17</f>
        <v>0.18556701030927836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58</v>
      </c>
      <c r="F18" s="15" t="s">
        <v>57</v>
      </c>
      <c r="G18" s="15" t="s">
        <v>58</v>
      </c>
      <c r="H18" s="15" t="s">
        <v>58</v>
      </c>
      <c r="I18" s="15" t="s">
        <v>57</v>
      </c>
      <c r="J18" s="8">
        <v>5</v>
      </c>
      <c r="K18" s="8">
        <f>J18+25</f>
        <v>30</v>
      </c>
      <c r="L18" s="8">
        <v>29</v>
      </c>
      <c r="M18" s="8">
        <f>L18+103</f>
        <v>132</v>
      </c>
      <c r="N18" s="22">
        <f>J18/L18</f>
        <v>0.1724137931034483</v>
      </c>
      <c r="O18" s="22">
        <f>K18/M18</f>
        <v>0.22727272727272727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57</v>
      </c>
      <c r="E20" s="15" t="s">
        <v>57</v>
      </c>
      <c r="F20" s="15" t="s">
        <v>57</v>
      </c>
      <c r="G20" s="15" t="s">
        <v>58</v>
      </c>
      <c r="H20" s="15" t="s">
        <v>58</v>
      </c>
      <c r="I20" s="15" t="s">
        <v>57</v>
      </c>
      <c r="J20" s="16">
        <v>8</v>
      </c>
      <c r="K20" s="16">
        <f>J20+35</f>
        <v>43</v>
      </c>
      <c r="L20" s="8">
        <v>29</v>
      </c>
      <c r="M20" s="8">
        <f>L20+105</f>
        <v>134</v>
      </c>
      <c r="N20" s="22">
        <f>J20/L20</f>
        <v>0.27586206896551724</v>
      </c>
      <c r="O20" s="22">
        <f>K20/M20</f>
        <v>0.3208955223880597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57</v>
      </c>
      <c r="E24" s="15" t="s">
        <v>57</v>
      </c>
      <c r="F24" s="15" t="s">
        <v>58</v>
      </c>
      <c r="G24" s="15" t="s">
        <v>57</v>
      </c>
      <c r="H24" s="15" t="s">
        <v>58</v>
      </c>
      <c r="I24" s="15" t="s">
        <v>58</v>
      </c>
      <c r="J24" s="8">
        <v>2</v>
      </c>
      <c r="K24" s="8">
        <f>J24+4</f>
        <v>6</v>
      </c>
      <c r="L24" s="16">
        <v>28</v>
      </c>
      <c r="M24" s="8">
        <f>L24+100</f>
        <v>128</v>
      </c>
      <c r="N24" s="22">
        <f>J24/L24</f>
        <v>0.07142857142857142</v>
      </c>
      <c r="O24" s="22">
        <f>K24/M24</f>
        <v>0.046875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49" t="s">
        <v>26</v>
      </c>
      <c r="C28" s="49" t="s">
        <v>27</v>
      </c>
      <c r="D28" s="49" t="s">
        <v>27</v>
      </c>
      <c r="E28" s="49" t="s">
        <v>26</v>
      </c>
      <c r="F28" s="49" t="s">
        <v>26</v>
      </c>
      <c r="G28" s="49" t="s">
        <v>27</v>
      </c>
      <c r="H28" s="49" t="s">
        <v>27</v>
      </c>
      <c r="I28" s="49" t="s">
        <v>26</v>
      </c>
      <c r="J28" s="8">
        <v>13</v>
      </c>
      <c r="K28" s="8">
        <f>J28+24</f>
        <v>37</v>
      </c>
      <c r="L28" s="8">
        <v>29</v>
      </c>
      <c r="M28" s="8">
        <f>L28+80</f>
        <v>109</v>
      </c>
      <c r="N28" s="22">
        <f aca="true" t="shared" si="1" ref="N28:O32">J28/L28</f>
        <v>0.4482758620689655</v>
      </c>
      <c r="O28" s="22">
        <f t="shared" si="1"/>
        <v>0.3394495412844037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58</v>
      </c>
      <c r="F29" s="15" t="s">
        <v>57</v>
      </c>
      <c r="G29" s="15" t="s">
        <v>58</v>
      </c>
      <c r="H29" s="15" t="s">
        <v>57</v>
      </c>
      <c r="I29" s="15" t="s">
        <v>57</v>
      </c>
      <c r="J29" s="26">
        <v>2</v>
      </c>
      <c r="K29" s="8">
        <f>J29+13</f>
        <v>15</v>
      </c>
      <c r="L29" s="8">
        <v>21</v>
      </c>
      <c r="M29" s="8">
        <f>L29+47</f>
        <v>68</v>
      </c>
      <c r="N29" s="22">
        <f t="shared" si="1"/>
        <v>0.09523809523809523</v>
      </c>
      <c r="O29" s="22">
        <f t="shared" si="1"/>
        <v>0.22058823529411764</v>
      </c>
      <c r="P29" s="9" t="s">
        <v>56</v>
      </c>
    </row>
    <row r="30" spans="1:16" ht="10.5" customHeight="1">
      <c r="A30" s="5">
        <v>28</v>
      </c>
      <c r="B30" s="49" t="s">
        <v>26</v>
      </c>
      <c r="C30" s="49" t="s">
        <v>27</v>
      </c>
      <c r="D30" s="49" t="s">
        <v>27</v>
      </c>
      <c r="E30" s="49" t="s">
        <v>26</v>
      </c>
      <c r="F30" s="49" t="s">
        <v>26</v>
      </c>
      <c r="G30" s="49" t="s">
        <v>27</v>
      </c>
      <c r="H30" s="49" t="s">
        <v>27</v>
      </c>
      <c r="I30" s="49" t="s">
        <v>26</v>
      </c>
      <c r="J30" s="26">
        <v>3</v>
      </c>
      <c r="K30" s="26">
        <f>J30+12</f>
        <v>15</v>
      </c>
      <c r="L30" s="8">
        <v>24</v>
      </c>
      <c r="M30" s="8">
        <f>L30+58</f>
        <v>82</v>
      </c>
      <c r="N30" s="22">
        <f t="shared" si="1"/>
        <v>0.125</v>
      </c>
      <c r="O30" s="22">
        <f t="shared" si="1"/>
        <v>0.18292682926829268</v>
      </c>
      <c r="P30" s="9" t="s">
        <v>20</v>
      </c>
    </row>
    <row r="31" spans="1:16" ht="10.5" customHeight="1">
      <c r="A31" s="5">
        <v>29</v>
      </c>
      <c r="B31" s="49" t="s">
        <v>26</v>
      </c>
      <c r="C31" s="49" t="s">
        <v>27</v>
      </c>
      <c r="D31" s="49" t="s">
        <v>27</v>
      </c>
      <c r="E31" s="49" t="s">
        <v>26</v>
      </c>
      <c r="F31" s="49" t="s">
        <v>26</v>
      </c>
      <c r="G31" s="49" t="s">
        <v>27</v>
      </c>
      <c r="H31" s="49" t="s">
        <v>27</v>
      </c>
      <c r="I31" s="49" t="s">
        <v>26</v>
      </c>
      <c r="J31" s="26">
        <v>5</v>
      </c>
      <c r="K31" s="26">
        <f>J31+7</f>
        <v>12</v>
      </c>
      <c r="L31" s="8">
        <v>29</v>
      </c>
      <c r="M31" s="8">
        <f>L31+40</f>
        <v>69</v>
      </c>
      <c r="N31" s="22">
        <f t="shared" si="1"/>
        <v>0.1724137931034483</v>
      </c>
      <c r="O31" s="22">
        <f t="shared" si="1"/>
        <v>0.17391304347826086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57</v>
      </c>
      <c r="D32" s="15" t="s">
        <v>57</v>
      </c>
      <c r="E32" s="15" t="s">
        <v>57</v>
      </c>
      <c r="F32" s="15" t="s">
        <v>57</v>
      </c>
      <c r="G32" s="15" t="s">
        <v>58</v>
      </c>
      <c r="H32" s="15" t="s">
        <v>58</v>
      </c>
      <c r="I32" s="15" t="s">
        <v>57</v>
      </c>
      <c r="J32" s="26">
        <v>5</v>
      </c>
      <c r="K32" s="26">
        <f>J32+18</f>
        <v>23</v>
      </c>
      <c r="L32" s="16">
        <v>29</v>
      </c>
      <c r="M32" s="8">
        <f>L32+62</f>
        <v>91</v>
      </c>
      <c r="N32" s="22">
        <f t="shared" si="1"/>
        <v>0.1724137931034483</v>
      </c>
      <c r="O32" s="22">
        <f t="shared" si="1"/>
        <v>0.25274725274725274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57</v>
      </c>
      <c r="G35" s="15" t="s">
        <v>58</v>
      </c>
      <c r="H35" s="15" t="s">
        <v>58</v>
      </c>
      <c r="I35" s="15" t="s">
        <v>57</v>
      </c>
      <c r="J35" s="26">
        <v>3</v>
      </c>
      <c r="K35" s="26">
        <f>J35+18</f>
        <v>21</v>
      </c>
      <c r="L35" s="8">
        <v>29</v>
      </c>
      <c r="M35" s="8">
        <f>L35+40</f>
        <v>69</v>
      </c>
      <c r="N35" s="22">
        <f>J35/L35</f>
        <v>0.10344827586206896</v>
      </c>
      <c r="O35" s="22">
        <f>K35/M35</f>
        <v>0.30434782608695654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10</v>
      </c>
      <c r="C38" s="1">
        <f t="shared" si="2"/>
        <v>3</v>
      </c>
      <c r="D38" s="1">
        <f t="shared" si="2"/>
        <v>7</v>
      </c>
      <c r="E38" s="1">
        <f t="shared" si="2"/>
        <v>10</v>
      </c>
      <c r="F38" s="1">
        <f t="shared" si="2"/>
        <v>13</v>
      </c>
      <c r="G38" s="1">
        <f t="shared" si="2"/>
        <v>1</v>
      </c>
      <c r="H38" s="1">
        <f t="shared" si="2"/>
        <v>1</v>
      </c>
      <c r="I38" s="1">
        <f t="shared" si="2"/>
        <v>12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5</v>
      </c>
      <c r="C39" s="1">
        <f t="shared" si="3"/>
        <v>12</v>
      </c>
      <c r="D39" s="1">
        <f t="shared" si="3"/>
        <v>8</v>
      </c>
      <c r="E39" s="1">
        <f t="shared" si="3"/>
        <v>5</v>
      </c>
      <c r="F39" s="1">
        <f t="shared" si="3"/>
        <v>2</v>
      </c>
      <c r="G39" s="1">
        <f t="shared" si="3"/>
        <v>14</v>
      </c>
      <c r="H39" s="1">
        <f t="shared" si="3"/>
        <v>14</v>
      </c>
      <c r="I39" s="1">
        <f t="shared" si="3"/>
        <v>3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0.6666666666666666</v>
      </c>
      <c r="C41" s="11">
        <f t="shared" si="5"/>
        <v>0.2</v>
      </c>
      <c r="D41" s="11">
        <f t="shared" si="5"/>
        <v>0.4666666666666667</v>
      </c>
      <c r="E41" s="11">
        <f t="shared" si="5"/>
        <v>0.6666666666666666</v>
      </c>
      <c r="F41" s="11">
        <f t="shared" si="5"/>
        <v>0.8666666666666667</v>
      </c>
      <c r="G41" s="11">
        <f t="shared" si="5"/>
        <v>0.06666666666666667</v>
      </c>
      <c r="H41" s="11">
        <f t="shared" si="5"/>
        <v>0.06666666666666667</v>
      </c>
      <c r="I41" s="11">
        <f t="shared" si="5"/>
        <v>0.8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0.3333333333333333</v>
      </c>
      <c r="C42" s="11">
        <f t="shared" si="6"/>
        <v>0.8</v>
      </c>
      <c r="D42" s="11">
        <f t="shared" si="6"/>
        <v>0.5333333333333333</v>
      </c>
      <c r="E42" s="11">
        <f t="shared" si="6"/>
        <v>0.3333333333333333</v>
      </c>
      <c r="F42" s="11">
        <f t="shared" si="6"/>
        <v>0.13333333333333333</v>
      </c>
      <c r="G42" s="11">
        <f t="shared" si="6"/>
        <v>0.9333333333333333</v>
      </c>
      <c r="H42" s="11">
        <f t="shared" si="6"/>
        <v>0.9333333333333333</v>
      </c>
      <c r="I42" s="11">
        <f t="shared" si="6"/>
        <v>0.2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2" sqref="L32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42" t="s">
        <v>26</v>
      </c>
      <c r="C2" s="42" t="s">
        <v>27</v>
      </c>
      <c r="D2" s="42" t="s">
        <v>26</v>
      </c>
      <c r="E2" s="42" t="s">
        <v>27</v>
      </c>
      <c r="F2" s="42" t="s">
        <v>27</v>
      </c>
      <c r="G2" s="42" t="s">
        <v>27</v>
      </c>
      <c r="H2" s="42" t="s">
        <v>27</v>
      </c>
      <c r="I2" s="42" t="s">
        <v>27</v>
      </c>
      <c r="J2" s="8">
        <v>6</v>
      </c>
      <c r="K2" s="8">
        <f>J2+27</f>
        <v>33</v>
      </c>
      <c r="L2" s="8">
        <v>28</v>
      </c>
      <c r="M2" s="8">
        <f>105+L2</f>
        <v>133</v>
      </c>
      <c r="N2" s="22">
        <f>J2/L2</f>
        <v>0.21428571428571427</v>
      </c>
      <c r="O2" s="22">
        <f>K2/M2</f>
        <v>0.24812030075187969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42" t="s">
        <v>26</v>
      </c>
      <c r="C8" s="42" t="s">
        <v>27</v>
      </c>
      <c r="D8" s="42" t="s">
        <v>26</v>
      </c>
      <c r="E8" s="42" t="s">
        <v>27</v>
      </c>
      <c r="F8" s="42" t="s">
        <v>27</v>
      </c>
      <c r="G8" s="42" t="s">
        <v>27</v>
      </c>
      <c r="H8" s="42" t="s">
        <v>27</v>
      </c>
      <c r="I8" s="42" t="s">
        <v>27</v>
      </c>
      <c r="J8" s="8">
        <v>9</v>
      </c>
      <c r="K8" s="8">
        <f>J8+31</f>
        <v>40</v>
      </c>
      <c r="L8" s="8">
        <v>28</v>
      </c>
      <c r="M8" s="8">
        <f>104+L8</f>
        <v>132</v>
      </c>
      <c r="N8" s="22">
        <f>J8/L8</f>
        <v>0.32142857142857145</v>
      </c>
      <c r="O8" s="22">
        <f>K8/M8</f>
        <v>0.30303030303030304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57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57</v>
      </c>
      <c r="J11" s="8">
        <v>7</v>
      </c>
      <c r="K11" s="8">
        <f>J11+27</f>
        <v>34</v>
      </c>
      <c r="L11" s="8">
        <v>26</v>
      </c>
      <c r="M11" s="8">
        <f>99+L11</f>
        <v>125</v>
      </c>
      <c r="N11" s="22">
        <f t="shared" si="0"/>
        <v>0.2692307692307692</v>
      </c>
      <c r="O11" s="22">
        <f t="shared" si="0"/>
        <v>0.272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57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58</v>
      </c>
      <c r="J12" s="8">
        <v>3</v>
      </c>
      <c r="K12" s="8">
        <f>J12+29</f>
        <v>32</v>
      </c>
      <c r="L12" s="8">
        <v>28</v>
      </c>
      <c r="M12" s="8">
        <f>L12+101</f>
        <v>129</v>
      </c>
      <c r="N12" s="22">
        <f t="shared" si="0"/>
        <v>0.10714285714285714</v>
      </c>
      <c r="O12" s="22">
        <f t="shared" si="0"/>
        <v>0.24806201550387597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57</v>
      </c>
      <c r="E14" s="15" t="s">
        <v>58</v>
      </c>
      <c r="F14" s="15" t="s">
        <v>58</v>
      </c>
      <c r="G14" s="15" t="s">
        <v>58</v>
      </c>
      <c r="H14" s="15" t="s">
        <v>57</v>
      </c>
      <c r="I14" s="15" t="s">
        <v>57</v>
      </c>
      <c r="J14" s="8">
        <v>3</v>
      </c>
      <c r="K14" s="8">
        <f>J14+22</f>
        <v>25</v>
      </c>
      <c r="L14" s="8">
        <v>28</v>
      </c>
      <c r="M14" s="8">
        <f>L14+104</f>
        <v>132</v>
      </c>
      <c r="N14" s="22">
        <f>J14/L14</f>
        <v>0.10714285714285714</v>
      </c>
      <c r="O14" s="22">
        <f>K14/M14</f>
        <v>0.1893939393939394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58</v>
      </c>
      <c r="H17" s="15" t="s">
        <v>58</v>
      </c>
      <c r="I17" s="15" t="s">
        <v>58</v>
      </c>
      <c r="J17" s="8">
        <v>4</v>
      </c>
      <c r="K17" s="8">
        <f>J17+14</f>
        <v>18</v>
      </c>
      <c r="L17" s="8">
        <v>21</v>
      </c>
      <c r="M17" s="8">
        <f>L17+76</f>
        <v>97</v>
      </c>
      <c r="N17" s="22">
        <f>J17/L17</f>
        <v>0.19047619047619047</v>
      </c>
      <c r="O17" s="22">
        <f>K17/M17</f>
        <v>0.18556701030927836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57</v>
      </c>
      <c r="D18" s="15" t="s">
        <v>57</v>
      </c>
      <c r="E18" s="15" t="s">
        <v>58</v>
      </c>
      <c r="F18" s="15" t="s">
        <v>58</v>
      </c>
      <c r="G18" s="15" t="s">
        <v>58</v>
      </c>
      <c r="H18" s="15" t="s">
        <v>58</v>
      </c>
      <c r="I18" s="15" t="s">
        <v>58</v>
      </c>
      <c r="J18" s="8">
        <v>5</v>
      </c>
      <c r="K18" s="8">
        <f>J18+25</f>
        <v>30</v>
      </c>
      <c r="L18" s="8">
        <v>28</v>
      </c>
      <c r="M18" s="8">
        <f>L18+103</f>
        <v>131</v>
      </c>
      <c r="N18" s="22">
        <f>J18/L18</f>
        <v>0.17857142857142858</v>
      </c>
      <c r="O18" s="22">
        <f>K18/M18</f>
        <v>0.22900763358778625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57</v>
      </c>
      <c r="E20" s="15" t="s">
        <v>58</v>
      </c>
      <c r="F20" s="15" t="s">
        <v>58</v>
      </c>
      <c r="G20" s="15" t="s">
        <v>57</v>
      </c>
      <c r="H20" s="15" t="s">
        <v>58</v>
      </c>
      <c r="I20" s="15" t="s">
        <v>57</v>
      </c>
      <c r="J20" s="16">
        <v>8</v>
      </c>
      <c r="K20" s="16">
        <f>J20+35</f>
        <v>43</v>
      </c>
      <c r="L20" s="8">
        <v>28</v>
      </c>
      <c r="M20" s="8">
        <f>L20+105</f>
        <v>133</v>
      </c>
      <c r="N20" s="22">
        <f>J20/L20</f>
        <v>0.2857142857142857</v>
      </c>
      <c r="O20" s="22">
        <f>K20/M20</f>
        <v>0.3233082706766917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51" t="s">
        <v>70</v>
      </c>
      <c r="C24" s="51" t="s">
        <v>71</v>
      </c>
      <c r="D24" s="51" t="s">
        <v>70</v>
      </c>
      <c r="E24" s="51" t="s">
        <v>71</v>
      </c>
      <c r="F24" s="51" t="s">
        <v>71</v>
      </c>
      <c r="G24" s="51" t="s">
        <v>71</v>
      </c>
      <c r="H24" s="51" t="s">
        <v>71</v>
      </c>
      <c r="I24" s="51" t="s">
        <v>70</v>
      </c>
      <c r="J24" s="8">
        <v>2</v>
      </c>
      <c r="K24" s="8">
        <f>J24+4</f>
        <v>6</v>
      </c>
      <c r="L24" s="16">
        <v>27</v>
      </c>
      <c r="M24" s="8">
        <f>L24+100</f>
        <v>127</v>
      </c>
      <c r="N24" s="22">
        <f>J24/L24</f>
        <v>0.07407407407407407</v>
      </c>
      <c r="O24" s="22">
        <f>K24/M24</f>
        <v>0.047244094488188976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51" t="s">
        <v>70</v>
      </c>
      <c r="C28" s="51" t="s">
        <v>71</v>
      </c>
      <c r="D28" s="51" t="s">
        <v>70</v>
      </c>
      <c r="E28" s="51" t="s">
        <v>71</v>
      </c>
      <c r="F28" s="51" t="s">
        <v>71</v>
      </c>
      <c r="G28" s="51" t="s">
        <v>71</v>
      </c>
      <c r="H28" s="51" t="s">
        <v>71</v>
      </c>
      <c r="I28" s="51" t="s">
        <v>70</v>
      </c>
      <c r="J28" s="8">
        <v>12</v>
      </c>
      <c r="K28" s="8">
        <f>J28+24</f>
        <v>36</v>
      </c>
      <c r="L28" s="8">
        <v>28</v>
      </c>
      <c r="M28" s="8">
        <f>L28+80</f>
        <v>108</v>
      </c>
      <c r="N28" s="22">
        <f aca="true" t="shared" si="1" ref="N28:O32">J28/L28</f>
        <v>0.42857142857142855</v>
      </c>
      <c r="O28" s="22">
        <f t="shared" si="1"/>
        <v>0.3333333333333333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57</v>
      </c>
      <c r="E29" s="15" t="s">
        <v>58</v>
      </c>
      <c r="F29" s="15" t="s">
        <v>58</v>
      </c>
      <c r="G29" s="15" t="s">
        <v>57</v>
      </c>
      <c r="H29" s="15" t="s">
        <v>57</v>
      </c>
      <c r="I29" s="15" t="s">
        <v>57</v>
      </c>
      <c r="J29" s="26">
        <v>2</v>
      </c>
      <c r="K29" s="8">
        <f>J29+13</f>
        <v>15</v>
      </c>
      <c r="L29" s="8">
        <v>20</v>
      </c>
      <c r="M29" s="8">
        <f>L29+47</f>
        <v>67</v>
      </c>
      <c r="N29" s="22">
        <f t="shared" si="1"/>
        <v>0.1</v>
      </c>
      <c r="O29" s="22">
        <f t="shared" si="1"/>
        <v>0.22388059701492538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57</v>
      </c>
      <c r="E30" s="15" t="s">
        <v>58</v>
      </c>
      <c r="F30" s="15" t="s">
        <v>75</v>
      </c>
      <c r="G30" s="15" t="s">
        <v>57</v>
      </c>
      <c r="H30" s="15" t="s">
        <v>57</v>
      </c>
      <c r="I30" s="15" t="s">
        <v>58</v>
      </c>
      <c r="J30" s="26">
        <v>2</v>
      </c>
      <c r="K30" s="26">
        <f>J30+12</f>
        <v>14</v>
      </c>
      <c r="L30" s="8">
        <v>23</v>
      </c>
      <c r="M30" s="8">
        <f>L30+58</f>
        <v>81</v>
      </c>
      <c r="N30" s="22">
        <f t="shared" si="1"/>
        <v>0.08695652173913043</v>
      </c>
      <c r="O30" s="22">
        <f t="shared" si="1"/>
        <v>0.1728395061728395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58</v>
      </c>
      <c r="F31" s="15" t="s">
        <v>58</v>
      </c>
      <c r="G31" s="15" t="s">
        <v>58</v>
      </c>
      <c r="H31" s="15" t="s">
        <v>58</v>
      </c>
      <c r="I31" s="15" t="s">
        <v>57</v>
      </c>
      <c r="J31" s="26">
        <v>4</v>
      </c>
      <c r="K31" s="26">
        <f>J31+7</f>
        <v>11</v>
      </c>
      <c r="L31" s="8">
        <v>28</v>
      </c>
      <c r="M31" s="8">
        <f>L31+40</f>
        <v>68</v>
      </c>
      <c r="N31" s="22">
        <f t="shared" si="1"/>
        <v>0.14285714285714285</v>
      </c>
      <c r="O31" s="22">
        <f t="shared" si="1"/>
        <v>0.16176470588235295</v>
      </c>
      <c r="P31" s="9" t="s">
        <v>22</v>
      </c>
    </row>
    <row r="32" spans="1:16" ht="10.5" customHeight="1">
      <c r="A32" s="5">
        <v>30</v>
      </c>
      <c r="B32" s="51" t="s">
        <v>26</v>
      </c>
      <c r="C32" s="51" t="s">
        <v>27</v>
      </c>
      <c r="D32" s="51" t="s">
        <v>26</v>
      </c>
      <c r="E32" s="51" t="s">
        <v>27</v>
      </c>
      <c r="F32" s="51" t="s">
        <v>27</v>
      </c>
      <c r="G32" s="51" t="s">
        <v>27</v>
      </c>
      <c r="H32" s="51" t="s">
        <v>27</v>
      </c>
      <c r="I32" s="51" t="s">
        <v>26</v>
      </c>
      <c r="J32" s="26">
        <v>5</v>
      </c>
      <c r="K32" s="26">
        <f>J32+18</f>
        <v>23</v>
      </c>
      <c r="L32" s="16">
        <v>28</v>
      </c>
      <c r="M32" s="8">
        <f>L32+62</f>
        <v>90</v>
      </c>
      <c r="N32" s="22">
        <f t="shared" si="1"/>
        <v>0.17857142857142858</v>
      </c>
      <c r="O32" s="22">
        <f t="shared" si="1"/>
        <v>0.25555555555555554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58</v>
      </c>
      <c r="F35" s="15" t="s">
        <v>58</v>
      </c>
      <c r="G35" s="15" t="s">
        <v>57</v>
      </c>
      <c r="H35" s="15" t="s">
        <v>58</v>
      </c>
      <c r="I35" s="15" t="s">
        <v>58</v>
      </c>
      <c r="J35" s="26">
        <v>3</v>
      </c>
      <c r="K35" s="26">
        <f>J35+18</f>
        <v>21</v>
      </c>
      <c r="L35" s="8">
        <v>28</v>
      </c>
      <c r="M35" s="8">
        <f>L35+40</f>
        <v>68</v>
      </c>
      <c r="N35" s="22">
        <f>J35/L35</f>
        <v>0.10714285714285714</v>
      </c>
      <c r="O35" s="22">
        <f>K35/M35</f>
        <v>0.3088235294117647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11</v>
      </c>
      <c r="C38" s="1">
        <f t="shared" si="2"/>
        <v>1</v>
      </c>
      <c r="D38" s="1">
        <f t="shared" si="2"/>
        <v>15</v>
      </c>
      <c r="E38" s="1">
        <f t="shared" si="2"/>
        <v>0</v>
      </c>
      <c r="F38" s="1">
        <f t="shared" si="2"/>
        <v>0</v>
      </c>
      <c r="G38" s="1">
        <f t="shared" si="2"/>
        <v>5</v>
      </c>
      <c r="H38" s="1">
        <f t="shared" si="2"/>
        <v>3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4</v>
      </c>
      <c r="C39" s="1">
        <f t="shared" si="3"/>
        <v>14</v>
      </c>
      <c r="D39" s="1">
        <f t="shared" si="3"/>
        <v>0</v>
      </c>
      <c r="E39" s="1">
        <f t="shared" si="3"/>
        <v>15</v>
      </c>
      <c r="F39" s="1">
        <f t="shared" si="3"/>
        <v>14</v>
      </c>
      <c r="G39" s="1">
        <f t="shared" si="3"/>
        <v>10</v>
      </c>
      <c r="H39" s="1">
        <f t="shared" si="3"/>
        <v>12</v>
      </c>
      <c r="I39" s="1">
        <f t="shared" si="3"/>
        <v>7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0.7333333333333333</v>
      </c>
      <c r="C41" s="11">
        <f t="shared" si="5"/>
        <v>0.06666666666666667</v>
      </c>
      <c r="D41" s="11">
        <f t="shared" si="5"/>
        <v>1</v>
      </c>
      <c r="E41" s="11">
        <f t="shared" si="5"/>
        <v>0</v>
      </c>
      <c r="F41" s="11">
        <f t="shared" si="5"/>
        <v>0</v>
      </c>
      <c r="G41" s="11">
        <f t="shared" si="5"/>
        <v>0.3333333333333333</v>
      </c>
      <c r="H41" s="11">
        <f t="shared" si="5"/>
        <v>0.2</v>
      </c>
      <c r="I41" s="11">
        <f t="shared" si="5"/>
        <v>0.5333333333333333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0.26666666666666666</v>
      </c>
      <c r="C42" s="11">
        <f t="shared" si="6"/>
        <v>0.9333333333333333</v>
      </c>
      <c r="D42" s="11">
        <f t="shared" si="6"/>
        <v>0</v>
      </c>
      <c r="E42" s="11">
        <f t="shared" si="6"/>
        <v>1</v>
      </c>
      <c r="F42" s="11">
        <f t="shared" si="6"/>
        <v>0.9333333333333333</v>
      </c>
      <c r="G42" s="11">
        <f t="shared" si="6"/>
        <v>0.6666666666666666</v>
      </c>
      <c r="H42" s="11">
        <f t="shared" si="6"/>
        <v>0.8</v>
      </c>
      <c r="I42" s="11">
        <f t="shared" si="6"/>
        <v>0.4666666666666667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2" sqref="L12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58</v>
      </c>
      <c r="D2" s="15" t="s">
        <v>58</v>
      </c>
      <c r="E2" s="15" t="s">
        <v>57</v>
      </c>
      <c r="F2" s="15" t="s">
        <v>57</v>
      </c>
      <c r="G2" s="15" t="s">
        <v>57</v>
      </c>
      <c r="H2" s="15" t="s">
        <v>57</v>
      </c>
      <c r="I2" s="15" t="s">
        <v>57</v>
      </c>
      <c r="J2" s="8">
        <v>5</v>
      </c>
      <c r="K2" s="8">
        <f>J2+27</f>
        <v>32</v>
      </c>
      <c r="L2" s="8">
        <v>27</v>
      </c>
      <c r="M2" s="8">
        <f>105+L2</f>
        <v>132</v>
      </c>
      <c r="N2" s="22">
        <f>J2/L2</f>
        <v>0.18518518518518517</v>
      </c>
      <c r="O2" s="22">
        <f>K2/M2</f>
        <v>0.24242424242424243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57</v>
      </c>
      <c r="E8" s="15" t="s">
        <v>57</v>
      </c>
      <c r="F8" s="15" t="s">
        <v>58</v>
      </c>
      <c r="G8" s="15" t="s">
        <v>57</v>
      </c>
      <c r="H8" s="15" t="s">
        <v>58</v>
      </c>
      <c r="I8" s="15" t="s">
        <v>58</v>
      </c>
      <c r="J8" s="8">
        <v>8</v>
      </c>
      <c r="K8" s="8">
        <f>J8+31</f>
        <v>39</v>
      </c>
      <c r="L8" s="8">
        <v>27</v>
      </c>
      <c r="M8" s="8">
        <f>104+L8</f>
        <v>131</v>
      </c>
      <c r="N8" s="22">
        <f>J8/L8</f>
        <v>0.2962962962962963</v>
      </c>
      <c r="O8" s="22">
        <f>K8/M8</f>
        <v>0.29770992366412213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57</v>
      </c>
      <c r="H11" s="15" t="s">
        <v>57</v>
      </c>
      <c r="I11" s="15" t="s">
        <v>57</v>
      </c>
      <c r="J11" s="8">
        <v>7</v>
      </c>
      <c r="K11" s="8">
        <f>J11+27</f>
        <v>34</v>
      </c>
      <c r="L11" s="8">
        <v>25</v>
      </c>
      <c r="M11" s="8">
        <f>99+L11</f>
        <v>124</v>
      </c>
      <c r="N11" s="22">
        <f t="shared" si="0"/>
        <v>0.28</v>
      </c>
      <c r="O11" s="22">
        <f t="shared" si="0"/>
        <v>0.27419354838709675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57</v>
      </c>
      <c r="F12" s="15" t="s">
        <v>57</v>
      </c>
      <c r="G12" s="15" t="s">
        <v>57</v>
      </c>
      <c r="H12" s="15" t="s">
        <v>57</v>
      </c>
      <c r="I12" s="15" t="s">
        <v>57</v>
      </c>
      <c r="J12" s="8">
        <v>3</v>
      </c>
      <c r="K12" s="8">
        <f>J12+29</f>
        <v>32</v>
      </c>
      <c r="L12" s="8">
        <v>27</v>
      </c>
      <c r="M12" s="8">
        <f>L12+101</f>
        <v>128</v>
      </c>
      <c r="N12" s="22">
        <f t="shared" si="0"/>
        <v>0.1111111111111111</v>
      </c>
      <c r="O12" s="22">
        <f t="shared" si="0"/>
        <v>0.25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58</v>
      </c>
      <c r="E14" s="15" t="s">
        <v>57</v>
      </c>
      <c r="F14" s="15" t="s">
        <v>58</v>
      </c>
      <c r="G14" s="15" t="s">
        <v>58</v>
      </c>
      <c r="H14" s="15" t="s">
        <v>58</v>
      </c>
      <c r="I14" s="15" t="s">
        <v>57</v>
      </c>
      <c r="J14" s="8">
        <v>3</v>
      </c>
      <c r="K14" s="8">
        <f>J14+22</f>
        <v>25</v>
      </c>
      <c r="L14" s="8">
        <v>27</v>
      </c>
      <c r="M14" s="8">
        <f>L14+104</f>
        <v>131</v>
      </c>
      <c r="N14" s="22">
        <f>J14/L14</f>
        <v>0.1111111111111111</v>
      </c>
      <c r="O14" s="22">
        <f>K14/M14</f>
        <v>0.19083969465648856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57</v>
      </c>
      <c r="H17" s="15" t="s">
        <v>57</v>
      </c>
      <c r="I17" s="15" t="s">
        <v>57</v>
      </c>
      <c r="J17" s="8">
        <v>4</v>
      </c>
      <c r="K17" s="8">
        <f>J17+14</f>
        <v>18</v>
      </c>
      <c r="L17" s="8">
        <v>20</v>
      </c>
      <c r="M17" s="8">
        <f>L17+76</f>
        <v>96</v>
      </c>
      <c r="N17" s="22">
        <f>J17/L17</f>
        <v>0.2</v>
      </c>
      <c r="O17" s="22">
        <f>K17/M17</f>
        <v>0.1875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58</v>
      </c>
      <c r="E18" s="15" t="s">
        <v>58</v>
      </c>
      <c r="F18" s="15" t="s">
        <v>57</v>
      </c>
      <c r="G18" s="15" t="s">
        <v>57</v>
      </c>
      <c r="H18" s="15" t="s">
        <v>57</v>
      </c>
      <c r="I18" s="15" t="s">
        <v>57</v>
      </c>
      <c r="J18" s="8">
        <v>5</v>
      </c>
      <c r="K18" s="8">
        <f>J18+25</f>
        <v>30</v>
      </c>
      <c r="L18" s="8">
        <v>27</v>
      </c>
      <c r="M18" s="8">
        <f>L18+103</f>
        <v>130</v>
      </c>
      <c r="N18" s="22">
        <f>J18/L18</f>
        <v>0.18518518518518517</v>
      </c>
      <c r="O18" s="22">
        <f>K18/M18</f>
        <v>0.23076923076923078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57</v>
      </c>
      <c r="E20" s="15" t="s">
        <v>58</v>
      </c>
      <c r="F20" s="15" t="s">
        <v>58</v>
      </c>
      <c r="G20" s="15" t="s">
        <v>57</v>
      </c>
      <c r="H20" s="15" t="s">
        <v>58</v>
      </c>
      <c r="I20" s="15" t="s">
        <v>57</v>
      </c>
      <c r="J20" s="16">
        <v>8</v>
      </c>
      <c r="K20" s="16">
        <f>J20+35</f>
        <v>43</v>
      </c>
      <c r="L20" s="8">
        <v>27</v>
      </c>
      <c r="M20" s="8">
        <f>L20+105</f>
        <v>132</v>
      </c>
      <c r="N20" s="22">
        <f>J20/L20</f>
        <v>0.2962962962962963</v>
      </c>
      <c r="O20" s="22">
        <f>K20/M20</f>
        <v>0.32575757575757575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57</v>
      </c>
      <c r="E24" s="15" t="s">
        <v>57</v>
      </c>
      <c r="F24" s="15" t="s">
        <v>58</v>
      </c>
      <c r="G24" s="15" t="s">
        <v>57</v>
      </c>
      <c r="H24" s="15" t="s">
        <v>58</v>
      </c>
      <c r="I24" s="15" t="s">
        <v>57</v>
      </c>
      <c r="J24" s="8">
        <v>1</v>
      </c>
      <c r="K24" s="8">
        <f>J24+4</f>
        <v>5</v>
      </c>
      <c r="L24" s="16">
        <v>26</v>
      </c>
      <c r="M24" s="8">
        <f>L24+100</f>
        <v>126</v>
      </c>
      <c r="N24" s="22">
        <f>J24/L24</f>
        <v>0.038461538461538464</v>
      </c>
      <c r="O24" s="22">
        <f>K24/M24</f>
        <v>0.03968253968253968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57</v>
      </c>
      <c r="E28" s="15" t="s">
        <v>57</v>
      </c>
      <c r="F28" s="15" t="s">
        <v>57</v>
      </c>
      <c r="G28" s="15" t="s">
        <v>57</v>
      </c>
      <c r="H28" s="15" t="s">
        <v>57</v>
      </c>
      <c r="I28" s="15" t="s">
        <v>57</v>
      </c>
      <c r="J28" s="8">
        <v>11</v>
      </c>
      <c r="K28" s="8">
        <f>J28+24</f>
        <v>35</v>
      </c>
      <c r="L28" s="8">
        <v>27</v>
      </c>
      <c r="M28" s="8">
        <f>L28+80</f>
        <v>107</v>
      </c>
      <c r="N28" s="22">
        <f aca="true" t="shared" si="1" ref="N28:O32">J28/L28</f>
        <v>0.4074074074074074</v>
      </c>
      <c r="O28" s="22">
        <f t="shared" si="1"/>
        <v>0.32710280373831774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58</v>
      </c>
      <c r="F29" s="15" t="s">
        <v>58</v>
      </c>
      <c r="G29" s="15" t="s">
        <v>57</v>
      </c>
      <c r="H29" s="15" t="s">
        <v>57</v>
      </c>
      <c r="I29" s="15" t="s">
        <v>57</v>
      </c>
      <c r="J29" s="26">
        <v>2</v>
      </c>
      <c r="K29" s="8">
        <f>J29+13</f>
        <v>15</v>
      </c>
      <c r="L29" s="8">
        <v>19</v>
      </c>
      <c r="M29" s="8">
        <f>L29+47</f>
        <v>66</v>
      </c>
      <c r="N29" s="22">
        <f t="shared" si="1"/>
        <v>0.10526315789473684</v>
      </c>
      <c r="O29" s="22">
        <f t="shared" si="1"/>
        <v>0.22727272727272727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57</v>
      </c>
      <c r="D30" s="15" t="s">
        <v>58</v>
      </c>
      <c r="E30" s="15" t="s">
        <v>57</v>
      </c>
      <c r="F30" s="15" t="s">
        <v>58</v>
      </c>
      <c r="G30" s="15" t="s">
        <v>57</v>
      </c>
      <c r="H30" s="15" t="s">
        <v>57</v>
      </c>
      <c r="I30" s="15" t="s">
        <v>57</v>
      </c>
      <c r="J30" s="26">
        <v>2</v>
      </c>
      <c r="K30" s="26">
        <f>J30+12</f>
        <v>14</v>
      </c>
      <c r="L30" s="8">
        <v>22</v>
      </c>
      <c r="M30" s="8">
        <f>L30+58</f>
        <v>80</v>
      </c>
      <c r="N30" s="22">
        <f t="shared" si="1"/>
        <v>0.09090909090909091</v>
      </c>
      <c r="O30" s="22">
        <f t="shared" si="1"/>
        <v>0.175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58</v>
      </c>
      <c r="E31" s="15" t="s">
        <v>58</v>
      </c>
      <c r="F31" s="15" t="s">
        <v>57</v>
      </c>
      <c r="G31" s="15" t="s">
        <v>58</v>
      </c>
      <c r="H31" s="15" t="s">
        <v>58</v>
      </c>
      <c r="I31" s="15" t="s">
        <v>58</v>
      </c>
      <c r="J31" s="26">
        <v>4</v>
      </c>
      <c r="K31" s="26">
        <f>J31+7</f>
        <v>11</v>
      </c>
      <c r="L31" s="8">
        <v>27</v>
      </c>
      <c r="M31" s="8">
        <f>L31+40</f>
        <v>67</v>
      </c>
      <c r="N31" s="22">
        <f t="shared" si="1"/>
        <v>0.14814814814814814</v>
      </c>
      <c r="O31" s="22">
        <f t="shared" si="1"/>
        <v>0.16417910447761194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57</v>
      </c>
      <c r="E32" s="15" t="s">
        <v>57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4</v>
      </c>
      <c r="K32" s="26">
        <f>J32+18</f>
        <v>22</v>
      </c>
      <c r="L32" s="16">
        <v>27</v>
      </c>
      <c r="M32" s="8">
        <f>L32+62</f>
        <v>89</v>
      </c>
      <c r="N32" s="22">
        <f t="shared" si="1"/>
        <v>0.14814814814814814</v>
      </c>
      <c r="O32" s="22">
        <f t="shared" si="1"/>
        <v>0.24719101123595505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27</v>
      </c>
      <c r="C35" s="15" t="s">
        <v>27</v>
      </c>
      <c r="D35" s="15" t="s">
        <v>26</v>
      </c>
      <c r="E35" s="15" t="s">
        <v>26</v>
      </c>
      <c r="F35" s="15" t="s">
        <v>27</v>
      </c>
      <c r="G35" s="15" t="s">
        <v>26</v>
      </c>
      <c r="H35" s="15" t="s">
        <v>26</v>
      </c>
      <c r="I35" s="15" t="s">
        <v>26</v>
      </c>
      <c r="J35" s="26">
        <v>3</v>
      </c>
      <c r="K35" s="26">
        <f>J35+18</f>
        <v>21</v>
      </c>
      <c r="L35" s="8">
        <v>27</v>
      </c>
      <c r="M35" s="8">
        <f>L35+40</f>
        <v>67</v>
      </c>
      <c r="N35" s="22">
        <f>J35/L35</f>
        <v>0.1111111111111111</v>
      </c>
      <c r="O35" s="22">
        <f>K35/M35</f>
        <v>0.31343283582089554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4</v>
      </c>
      <c r="C38" s="1">
        <f t="shared" si="2"/>
        <v>2</v>
      </c>
      <c r="D38" s="1">
        <f t="shared" si="2"/>
        <v>7</v>
      </c>
      <c r="E38" s="1">
        <f t="shared" si="2"/>
        <v>9</v>
      </c>
      <c r="F38" s="1">
        <f t="shared" si="2"/>
        <v>5</v>
      </c>
      <c r="G38" s="1">
        <f t="shared" si="2"/>
        <v>13</v>
      </c>
      <c r="H38" s="1">
        <f t="shared" si="2"/>
        <v>10</v>
      </c>
      <c r="I38" s="1">
        <f t="shared" si="2"/>
        <v>13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11</v>
      </c>
      <c r="C39" s="1">
        <f t="shared" si="3"/>
        <v>13</v>
      </c>
      <c r="D39" s="1">
        <f t="shared" si="3"/>
        <v>8</v>
      </c>
      <c r="E39" s="1">
        <f t="shared" si="3"/>
        <v>6</v>
      </c>
      <c r="F39" s="1">
        <f t="shared" si="3"/>
        <v>10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0.26666666666666666</v>
      </c>
      <c r="C41" s="11">
        <f t="shared" si="5"/>
        <v>0.13333333333333333</v>
      </c>
      <c r="D41" s="11">
        <f t="shared" si="5"/>
        <v>0.4666666666666667</v>
      </c>
      <c r="E41" s="11">
        <f t="shared" si="5"/>
        <v>0.6</v>
      </c>
      <c r="F41" s="11">
        <f t="shared" si="5"/>
        <v>0.3333333333333333</v>
      </c>
      <c r="G41" s="11">
        <f t="shared" si="5"/>
        <v>0.8666666666666667</v>
      </c>
      <c r="H41" s="11">
        <f t="shared" si="5"/>
        <v>0.6666666666666666</v>
      </c>
      <c r="I41" s="11">
        <f t="shared" si="5"/>
        <v>0.8666666666666667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0.7333333333333333</v>
      </c>
      <c r="C42" s="11">
        <f t="shared" si="6"/>
        <v>0.8666666666666667</v>
      </c>
      <c r="D42" s="11">
        <f t="shared" si="6"/>
        <v>0.5333333333333333</v>
      </c>
      <c r="E42" s="11">
        <f t="shared" si="6"/>
        <v>0.4</v>
      </c>
      <c r="F42" s="11">
        <f t="shared" si="6"/>
        <v>0.6666666666666666</v>
      </c>
      <c r="G42" s="11">
        <f t="shared" si="6"/>
        <v>0.13333333333333333</v>
      </c>
      <c r="H42" s="11">
        <f t="shared" si="6"/>
        <v>0.3333333333333333</v>
      </c>
      <c r="I42" s="11">
        <f t="shared" si="6"/>
        <v>0.13333333333333333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7" sqref="L37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57</v>
      </c>
      <c r="E2" s="15" t="s">
        <v>57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5</v>
      </c>
      <c r="K2" s="8">
        <f>J2+27</f>
        <v>32</v>
      </c>
      <c r="L2" s="8">
        <v>26</v>
      </c>
      <c r="M2" s="8">
        <f>105+L2</f>
        <v>131</v>
      </c>
      <c r="N2" s="22">
        <f>J2/L2</f>
        <v>0.19230769230769232</v>
      </c>
      <c r="O2" s="22">
        <f>K2/M2</f>
        <v>0.24427480916030533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45" t="s">
        <v>27</v>
      </c>
      <c r="C8" s="45" t="s">
        <v>26</v>
      </c>
      <c r="D8" s="45" t="s">
        <v>26</v>
      </c>
      <c r="E8" s="45" t="s">
        <v>26</v>
      </c>
      <c r="F8" s="45" t="s">
        <v>26</v>
      </c>
      <c r="G8" s="45" t="s">
        <v>26</v>
      </c>
      <c r="H8" s="45" t="s">
        <v>27</v>
      </c>
      <c r="I8" s="45" t="s">
        <v>27</v>
      </c>
      <c r="J8" s="8">
        <v>8</v>
      </c>
      <c r="K8" s="8">
        <f>J8+31</f>
        <v>39</v>
      </c>
      <c r="L8" s="8">
        <v>26</v>
      </c>
      <c r="M8" s="8">
        <f>104+L8</f>
        <v>130</v>
      </c>
      <c r="N8" s="22">
        <f>J8/L8</f>
        <v>0.3076923076923077</v>
      </c>
      <c r="O8" s="22">
        <f>K8/M8</f>
        <v>0.3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58</v>
      </c>
      <c r="H11" s="15" t="s">
        <v>57</v>
      </c>
      <c r="I11" s="15" t="s">
        <v>58</v>
      </c>
      <c r="J11" s="8">
        <v>7</v>
      </c>
      <c r="K11" s="8">
        <f>J11+27</f>
        <v>34</v>
      </c>
      <c r="L11" s="8">
        <v>24</v>
      </c>
      <c r="M11" s="8">
        <f>99+L11</f>
        <v>123</v>
      </c>
      <c r="N11" s="22">
        <f t="shared" si="0"/>
        <v>0.2916666666666667</v>
      </c>
      <c r="O11" s="22">
        <f t="shared" si="0"/>
        <v>0.2764227642276423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57</v>
      </c>
      <c r="F12" s="15" t="s">
        <v>58</v>
      </c>
      <c r="G12" s="15" t="s">
        <v>57</v>
      </c>
      <c r="H12" s="15" t="s">
        <v>58</v>
      </c>
      <c r="I12" s="15" t="s">
        <v>57</v>
      </c>
      <c r="J12" s="8">
        <v>3</v>
      </c>
      <c r="K12" s="8">
        <f>J12+29</f>
        <v>32</v>
      </c>
      <c r="L12" s="8">
        <v>26</v>
      </c>
      <c r="M12" s="8">
        <f>L12+101</f>
        <v>127</v>
      </c>
      <c r="N12" s="22">
        <f t="shared" si="0"/>
        <v>0.11538461538461539</v>
      </c>
      <c r="O12" s="22">
        <f t="shared" si="0"/>
        <v>0.25196850393700787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57</v>
      </c>
      <c r="E14" s="15" t="s">
        <v>57</v>
      </c>
      <c r="F14" s="15" t="s">
        <v>57</v>
      </c>
      <c r="G14" s="15" t="s">
        <v>58</v>
      </c>
      <c r="H14" s="15" t="s">
        <v>58</v>
      </c>
      <c r="I14" s="15" t="s">
        <v>58</v>
      </c>
      <c r="J14" s="8">
        <v>3</v>
      </c>
      <c r="K14" s="8">
        <f>J14+22</f>
        <v>25</v>
      </c>
      <c r="L14" s="8">
        <v>26</v>
      </c>
      <c r="M14" s="8">
        <f>L14+104</f>
        <v>130</v>
      </c>
      <c r="N14" s="22">
        <f>J14/L14</f>
        <v>0.11538461538461539</v>
      </c>
      <c r="O14" s="22">
        <f>K14/M14</f>
        <v>0.19230769230769232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57</v>
      </c>
      <c r="H17" s="15" t="s">
        <v>58</v>
      </c>
      <c r="I17" s="15" t="s">
        <v>57</v>
      </c>
      <c r="J17" s="8">
        <v>4</v>
      </c>
      <c r="K17" s="8">
        <f>J17+14</f>
        <v>18</v>
      </c>
      <c r="L17" s="8">
        <v>19</v>
      </c>
      <c r="M17" s="8">
        <f>L17+76</f>
        <v>95</v>
      </c>
      <c r="N17" s="22">
        <f>J17/L17</f>
        <v>0.21052631578947367</v>
      </c>
      <c r="O17" s="22">
        <f>K17/M17</f>
        <v>0.18947368421052632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58</v>
      </c>
      <c r="E18" s="15" t="s">
        <v>57</v>
      </c>
      <c r="F18" s="15" t="s">
        <v>57</v>
      </c>
      <c r="G18" s="15" t="s">
        <v>57</v>
      </c>
      <c r="H18" s="15" t="s">
        <v>57</v>
      </c>
      <c r="I18" s="15" t="s">
        <v>58</v>
      </c>
      <c r="J18" s="8">
        <v>5</v>
      </c>
      <c r="K18" s="8">
        <f>J18+25</f>
        <v>30</v>
      </c>
      <c r="L18" s="8">
        <v>26</v>
      </c>
      <c r="M18" s="8">
        <f>L18+103</f>
        <v>129</v>
      </c>
      <c r="N18" s="22">
        <f>J18/L18</f>
        <v>0.19230769230769232</v>
      </c>
      <c r="O18" s="22">
        <f>K18/M18</f>
        <v>0.23255813953488372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58</v>
      </c>
      <c r="E20" s="15" t="s">
        <v>57</v>
      </c>
      <c r="F20" s="15" t="s">
        <v>57</v>
      </c>
      <c r="G20" s="15" t="s">
        <v>58</v>
      </c>
      <c r="H20" s="15" t="s">
        <v>58</v>
      </c>
      <c r="I20" s="15" t="s">
        <v>58</v>
      </c>
      <c r="J20" s="16">
        <v>8</v>
      </c>
      <c r="K20" s="16">
        <f>J20+35</f>
        <v>43</v>
      </c>
      <c r="L20" s="8">
        <v>26</v>
      </c>
      <c r="M20" s="8">
        <f>L20+105</f>
        <v>131</v>
      </c>
      <c r="N20" s="22">
        <f>J20/L20</f>
        <v>0.3076923076923077</v>
      </c>
      <c r="O20" s="22">
        <f>K20/M20</f>
        <v>0.3282442748091603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57</v>
      </c>
      <c r="F24" s="15" t="s">
        <v>58</v>
      </c>
      <c r="G24" s="15" t="s">
        <v>57</v>
      </c>
      <c r="H24" s="15" t="s">
        <v>58</v>
      </c>
      <c r="I24" s="15" t="s">
        <v>57</v>
      </c>
      <c r="J24" s="8">
        <v>1</v>
      </c>
      <c r="K24" s="8">
        <f>J24+4</f>
        <v>5</v>
      </c>
      <c r="L24" s="16">
        <v>25</v>
      </c>
      <c r="M24" s="8">
        <f>L24+100</f>
        <v>125</v>
      </c>
      <c r="N24" s="22">
        <f>J24/L24</f>
        <v>0.04</v>
      </c>
      <c r="O24" s="22">
        <f>K24/M24</f>
        <v>0.04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57</v>
      </c>
      <c r="D28" s="15" t="s">
        <v>58</v>
      </c>
      <c r="E28" s="15" t="s">
        <v>57</v>
      </c>
      <c r="F28" s="15" t="s">
        <v>58</v>
      </c>
      <c r="G28" s="15" t="s">
        <v>58</v>
      </c>
      <c r="H28" s="15" t="s">
        <v>57</v>
      </c>
      <c r="I28" s="15" t="s">
        <v>58</v>
      </c>
      <c r="J28" s="8">
        <v>11</v>
      </c>
      <c r="K28" s="8">
        <f>J28+24</f>
        <v>35</v>
      </c>
      <c r="L28" s="8">
        <v>26</v>
      </c>
      <c r="M28" s="8">
        <f>L28+80</f>
        <v>106</v>
      </c>
      <c r="N28" s="22">
        <f aca="true" t="shared" si="1" ref="N28:O32">J28/L28</f>
        <v>0.4230769230769231</v>
      </c>
      <c r="O28" s="22">
        <f t="shared" si="1"/>
        <v>0.330188679245283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57</v>
      </c>
      <c r="F29" s="15" t="s">
        <v>57</v>
      </c>
      <c r="G29" s="15" t="s">
        <v>58</v>
      </c>
      <c r="H29" s="15" t="s">
        <v>57</v>
      </c>
      <c r="I29" s="15" t="s">
        <v>58</v>
      </c>
      <c r="J29" s="26">
        <v>2</v>
      </c>
      <c r="K29" s="8">
        <f>J29+13</f>
        <v>15</v>
      </c>
      <c r="L29" s="8">
        <v>18</v>
      </c>
      <c r="M29" s="8">
        <f>L29+47</f>
        <v>65</v>
      </c>
      <c r="N29" s="22">
        <f t="shared" si="1"/>
        <v>0.1111111111111111</v>
      </c>
      <c r="O29" s="22">
        <f t="shared" si="1"/>
        <v>0.23076923076923078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58</v>
      </c>
      <c r="D30" s="15" t="s">
        <v>58</v>
      </c>
      <c r="E30" s="15" t="s">
        <v>57</v>
      </c>
      <c r="F30" s="15" t="s">
        <v>58</v>
      </c>
      <c r="G30" s="15" t="s">
        <v>58</v>
      </c>
      <c r="H30" s="15" t="s">
        <v>58</v>
      </c>
      <c r="I30" s="15" t="s">
        <v>58</v>
      </c>
      <c r="J30" s="26">
        <v>2</v>
      </c>
      <c r="K30" s="26">
        <f>J30+12</f>
        <v>14</v>
      </c>
      <c r="L30" s="8">
        <v>21</v>
      </c>
      <c r="M30" s="8">
        <f>L30+58</f>
        <v>79</v>
      </c>
      <c r="N30" s="22">
        <f t="shared" si="1"/>
        <v>0.09523809523809523</v>
      </c>
      <c r="O30" s="22">
        <f t="shared" si="1"/>
        <v>0.17721518987341772</v>
      </c>
      <c r="P30" s="9" t="s">
        <v>20</v>
      </c>
    </row>
    <row r="31" spans="1:16" ht="10.5" customHeight="1">
      <c r="A31" s="5">
        <v>29</v>
      </c>
      <c r="B31" s="45" t="s">
        <v>27</v>
      </c>
      <c r="C31" s="45" t="s">
        <v>26</v>
      </c>
      <c r="D31" s="45" t="s">
        <v>26</v>
      </c>
      <c r="E31" s="45" t="s">
        <v>26</v>
      </c>
      <c r="F31" s="45" t="s">
        <v>26</v>
      </c>
      <c r="G31" s="45" t="s">
        <v>26</v>
      </c>
      <c r="H31" s="45" t="s">
        <v>27</v>
      </c>
      <c r="I31" s="45" t="s">
        <v>27</v>
      </c>
      <c r="J31" s="26">
        <v>4</v>
      </c>
      <c r="K31" s="26">
        <f>J31+7</f>
        <v>11</v>
      </c>
      <c r="L31" s="8">
        <v>26</v>
      </c>
      <c r="M31" s="8">
        <f>L31+40</f>
        <v>66</v>
      </c>
      <c r="N31" s="22">
        <f t="shared" si="1"/>
        <v>0.15384615384615385</v>
      </c>
      <c r="O31" s="22">
        <f t="shared" si="1"/>
        <v>0.16666666666666666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57</v>
      </c>
      <c r="E32" s="15" t="s">
        <v>57</v>
      </c>
      <c r="F32" s="15" t="s">
        <v>57</v>
      </c>
      <c r="G32" s="15" t="s">
        <v>58</v>
      </c>
      <c r="H32" s="15" t="s">
        <v>58</v>
      </c>
      <c r="I32" s="15" t="s">
        <v>58</v>
      </c>
      <c r="J32" s="26">
        <v>4</v>
      </c>
      <c r="K32" s="26">
        <f>J32+18</f>
        <v>22</v>
      </c>
      <c r="L32" s="16">
        <v>26</v>
      </c>
      <c r="M32" s="8">
        <f>L32+62</f>
        <v>88</v>
      </c>
      <c r="N32" s="22">
        <f t="shared" si="1"/>
        <v>0.15384615384615385</v>
      </c>
      <c r="O32" s="22">
        <f t="shared" si="1"/>
        <v>0.25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58</v>
      </c>
      <c r="D35" s="15" t="s">
        <v>57</v>
      </c>
      <c r="E35" s="15" t="s">
        <v>57</v>
      </c>
      <c r="F35" s="15" t="s">
        <v>58</v>
      </c>
      <c r="G35" s="15" t="s">
        <v>58</v>
      </c>
      <c r="H35" s="15" t="s">
        <v>58</v>
      </c>
      <c r="I35" s="15" t="s">
        <v>58</v>
      </c>
      <c r="J35" s="26">
        <v>3</v>
      </c>
      <c r="K35" s="26">
        <f>J35+18</f>
        <v>21</v>
      </c>
      <c r="L35" s="8">
        <v>26</v>
      </c>
      <c r="M35" s="8">
        <f>L35+40</f>
        <v>66</v>
      </c>
      <c r="N35" s="22">
        <f>J35/L35</f>
        <v>0.11538461538461539</v>
      </c>
      <c r="O35" s="22">
        <f>K35/M35</f>
        <v>0.3181818181818182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</v>
      </c>
      <c r="C38" s="1">
        <f t="shared" si="2"/>
        <v>6</v>
      </c>
      <c r="D38" s="1">
        <f t="shared" si="2"/>
        <v>8</v>
      </c>
      <c r="E38" s="1">
        <f t="shared" si="2"/>
        <v>13</v>
      </c>
      <c r="F38" s="1">
        <f t="shared" si="2"/>
        <v>7</v>
      </c>
      <c r="G38" s="1">
        <f t="shared" si="2"/>
        <v>7</v>
      </c>
      <c r="H38" s="1">
        <f t="shared" si="2"/>
        <v>5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14</v>
      </c>
      <c r="C39" s="1">
        <f t="shared" si="3"/>
        <v>9</v>
      </c>
      <c r="D39" s="1">
        <f t="shared" si="3"/>
        <v>7</v>
      </c>
      <c r="E39" s="1">
        <f t="shared" si="3"/>
        <v>2</v>
      </c>
      <c r="F39" s="1">
        <f t="shared" si="3"/>
        <v>8</v>
      </c>
      <c r="G39" s="1">
        <f t="shared" si="3"/>
        <v>8</v>
      </c>
      <c r="H39" s="1">
        <f t="shared" si="3"/>
        <v>10</v>
      </c>
      <c r="I39" s="1">
        <f t="shared" si="3"/>
        <v>11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0.06666666666666667</v>
      </c>
      <c r="C41" s="11">
        <f t="shared" si="5"/>
        <v>0.4</v>
      </c>
      <c r="D41" s="11">
        <f t="shared" si="5"/>
        <v>0.5333333333333333</v>
      </c>
      <c r="E41" s="11">
        <f t="shared" si="5"/>
        <v>0.8666666666666667</v>
      </c>
      <c r="F41" s="11">
        <f t="shared" si="5"/>
        <v>0.4666666666666667</v>
      </c>
      <c r="G41" s="11">
        <f t="shared" si="5"/>
        <v>0.4666666666666667</v>
      </c>
      <c r="H41" s="11">
        <f t="shared" si="5"/>
        <v>0.3333333333333333</v>
      </c>
      <c r="I41" s="11">
        <f t="shared" si="5"/>
        <v>0.26666666666666666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0.9333333333333333</v>
      </c>
      <c r="C42" s="11">
        <f t="shared" si="6"/>
        <v>0.6</v>
      </c>
      <c r="D42" s="11">
        <f t="shared" si="6"/>
        <v>0.4666666666666667</v>
      </c>
      <c r="E42" s="11">
        <f t="shared" si="6"/>
        <v>0.13333333333333333</v>
      </c>
      <c r="F42" s="11">
        <f t="shared" si="6"/>
        <v>0.5333333333333333</v>
      </c>
      <c r="G42" s="11">
        <f t="shared" si="6"/>
        <v>0.5333333333333333</v>
      </c>
      <c r="H42" s="11">
        <f t="shared" si="6"/>
        <v>0.6666666666666666</v>
      </c>
      <c r="I42" s="11">
        <f t="shared" si="6"/>
        <v>0.7333333333333333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18" sqref="B18:E18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57</v>
      </c>
      <c r="E2" s="15" t="s">
        <v>57</v>
      </c>
      <c r="F2" s="15" t="s">
        <v>57</v>
      </c>
      <c r="G2" s="15" t="s">
        <v>58</v>
      </c>
      <c r="H2" s="15" t="s">
        <v>58</v>
      </c>
      <c r="I2" s="15" t="s">
        <v>57</v>
      </c>
      <c r="J2" s="8">
        <v>5</v>
      </c>
      <c r="K2" s="8">
        <f>J2+27</f>
        <v>32</v>
      </c>
      <c r="L2" s="8">
        <v>25</v>
      </c>
      <c r="M2" s="8">
        <f>105+L2</f>
        <v>130</v>
      </c>
      <c r="N2" s="22">
        <f>J2/L2</f>
        <v>0.2</v>
      </c>
      <c r="O2" s="22">
        <f>K2/M2</f>
        <v>0.24615384615384617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58</v>
      </c>
      <c r="E8" s="15" t="s">
        <v>58</v>
      </c>
      <c r="F8" s="15" t="s">
        <v>57</v>
      </c>
      <c r="G8" s="15" t="s">
        <v>57</v>
      </c>
      <c r="H8" s="15" t="s">
        <v>58</v>
      </c>
      <c r="I8" s="15" t="s">
        <v>57</v>
      </c>
      <c r="J8" s="8">
        <v>7</v>
      </c>
      <c r="K8" s="8">
        <f>J8+31</f>
        <v>38</v>
      </c>
      <c r="L8" s="8">
        <v>25</v>
      </c>
      <c r="M8" s="8">
        <f>104+L8</f>
        <v>129</v>
      </c>
      <c r="N8" s="22">
        <f>J8/L8</f>
        <v>0.28</v>
      </c>
      <c r="O8" s="22">
        <f>K8/M8</f>
        <v>0.29457364341085274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58</v>
      </c>
      <c r="F11" s="15" t="s">
        <v>57</v>
      </c>
      <c r="G11" s="15" t="s">
        <v>57</v>
      </c>
      <c r="H11" s="15" t="s">
        <v>57</v>
      </c>
      <c r="I11" s="15" t="s">
        <v>57</v>
      </c>
      <c r="J11" s="8">
        <v>7</v>
      </c>
      <c r="K11" s="8">
        <f>J11+27</f>
        <v>34</v>
      </c>
      <c r="L11" s="8">
        <v>23</v>
      </c>
      <c r="M11" s="8">
        <f>99+L11</f>
        <v>122</v>
      </c>
      <c r="N11" s="22">
        <f t="shared" si="0"/>
        <v>0.30434782608695654</v>
      </c>
      <c r="O11" s="22">
        <f t="shared" si="0"/>
        <v>0.2786885245901639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57</v>
      </c>
      <c r="D12" s="15" t="s">
        <v>58</v>
      </c>
      <c r="E12" s="15" t="s">
        <v>58</v>
      </c>
      <c r="F12" s="15" t="s">
        <v>57</v>
      </c>
      <c r="G12" s="15" t="s">
        <v>57</v>
      </c>
      <c r="H12" s="15" t="s">
        <v>58</v>
      </c>
      <c r="I12" s="15" t="s">
        <v>57</v>
      </c>
      <c r="J12" s="8">
        <v>3</v>
      </c>
      <c r="K12" s="8">
        <f>J12+29</f>
        <v>32</v>
      </c>
      <c r="L12" s="8">
        <v>25</v>
      </c>
      <c r="M12" s="8">
        <f>L12+101</f>
        <v>126</v>
      </c>
      <c r="N12" s="22">
        <f t="shared" si="0"/>
        <v>0.12</v>
      </c>
      <c r="O12" s="22">
        <f t="shared" si="0"/>
        <v>0.25396825396825395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57</v>
      </c>
      <c r="E14" s="15" t="s">
        <v>58</v>
      </c>
      <c r="F14" s="15" t="s">
        <v>57</v>
      </c>
      <c r="G14" s="15" t="s">
        <v>58</v>
      </c>
      <c r="H14" s="15" t="s">
        <v>58</v>
      </c>
      <c r="I14" s="15" t="s">
        <v>58</v>
      </c>
      <c r="J14" s="8">
        <v>3</v>
      </c>
      <c r="K14" s="8">
        <f>J14+22</f>
        <v>25</v>
      </c>
      <c r="L14" s="8">
        <v>25</v>
      </c>
      <c r="M14" s="8">
        <f>L14+104</f>
        <v>129</v>
      </c>
      <c r="N14" s="22">
        <f>J14/L14</f>
        <v>0.12</v>
      </c>
      <c r="O14" s="22">
        <f>K14/M14</f>
        <v>0.1937984496124031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8">
        <v>4</v>
      </c>
      <c r="K17" s="8">
        <f>J17+14</f>
        <v>18</v>
      </c>
      <c r="L17" s="8">
        <v>18</v>
      </c>
      <c r="M17" s="8">
        <f>L17+76</f>
        <v>94</v>
      </c>
      <c r="N17" s="22">
        <f>J17/L17</f>
        <v>0.2222222222222222</v>
      </c>
      <c r="O17" s="22">
        <f>K17/M17</f>
        <v>0.19148936170212766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58</v>
      </c>
      <c r="E18" s="15" t="s">
        <v>57</v>
      </c>
      <c r="F18" s="15" t="s">
        <v>58</v>
      </c>
      <c r="G18" s="15" t="s">
        <v>57</v>
      </c>
      <c r="H18" s="15" t="s">
        <v>57</v>
      </c>
      <c r="I18" s="15" t="s">
        <v>57</v>
      </c>
      <c r="J18" s="8">
        <v>5</v>
      </c>
      <c r="K18" s="8">
        <f>J18+25</f>
        <v>30</v>
      </c>
      <c r="L18" s="8">
        <v>25</v>
      </c>
      <c r="M18" s="8">
        <f>L18+103</f>
        <v>128</v>
      </c>
      <c r="N18" s="22">
        <f>J18/L18</f>
        <v>0.2</v>
      </c>
      <c r="O18" s="22">
        <f>K18/M18</f>
        <v>0.234375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57</v>
      </c>
      <c r="D20" s="15" t="s">
        <v>57</v>
      </c>
      <c r="E20" s="15" t="s">
        <v>57</v>
      </c>
      <c r="F20" s="15" t="s">
        <v>57</v>
      </c>
      <c r="G20" s="15" t="s">
        <v>57</v>
      </c>
      <c r="H20" s="15" t="s">
        <v>58</v>
      </c>
      <c r="I20" s="15" t="s">
        <v>57</v>
      </c>
      <c r="J20" s="16">
        <v>8</v>
      </c>
      <c r="K20" s="16">
        <f>J20+35</f>
        <v>43</v>
      </c>
      <c r="L20" s="8">
        <v>25</v>
      </c>
      <c r="M20" s="8">
        <f>L20+105</f>
        <v>130</v>
      </c>
      <c r="N20" s="22">
        <f>J20/L20</f>
        <v>0.32</v>
      </c>
      <c r="O20" s="22">
        <f>K20/M20</f>
        <v>0.33076923076923076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57</v>
      </c>
      <c r="E24" s="15" t="s">
        <v>58</v>
      </c>
      <c r="F24" s="15" t="s">
        <v>58</v>
      </c>
      <c r="G24" s="15" t="s">
        <v>58</v>
      </c>
      <c r="H24" s="15" t="s">
        <v>58</v>
      </c>
      <c r="I24" s="15" t="s">
        <v>58</v>
      </c>
      <c r="J24" s="8">
        <v>1</v>
      </c>
      <c r="K24" s="8">
        <f>J24+4</f>
        <v>5</v>
      </c>
      <c r="L24" s="16">
        <v>24</v>
      </c>
      <c r="M24" s="8">
        <f>L24+100</f>
        <v>124</v>
      </c>
      <c r="N24" s="22">
        <f>J24/L24</f>
        <v>0.041666666666666664</v>
      </c>
      <c r="O24" s="22">
        <f>K24/M24</f>
        <v>0.04032258064516129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58</v>
      </c>
      <c r="E28" s="15" t="s">
        <v>57</v>
      </c>
      <c r="F28" s="15" t="s">
        <v>57</v>
      </c>
      <c r="G28" s="15" t="s">
        <v>58</v>
      </c>
      <c r="H28" s="15" t="s">
        <v>58</v>
      </c>
      <c r="I28" s="15" t="s">
        <v>57</v>
      </c>
      <c r="J28" s="8">
        <v>11</v>
      </c>
      <c r="K28" s="8">
        <f>J28+24</f>
        <v>35</v>
      </c>
      <c r="L28" s="8">
        <v>25</v>
      </c>
      <c r="M28" s="8">
        <f>L28+80</f>
        <v>105</v>
      </c>
      <c r="N28" s="22">
        <f aca="true" t="shared" si="1" ref="N28:O32">J28/L28</f>
        <v>0.44</v>
      </c>
      <c r="O28" s="22">
        <f t="shared" si="1"/>
        <v>0.3333333333333333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75</v>
      </c>
      <c r="D29" s="15" t="s">
        <v>58</v>
      </c>
      <c r="E29" s="15" t="s">
        <v>57</v>
      </c>
      <c r="F29" s="15" t="s">
        <v>57</v>
      </c>
      <c r="G29" s="15" t="s">
        <v>58</v>
      </c>
      <c r="H29" s="15" t="s">
        <v>58</v>
      </c>
      <c r="I29" s="15" t="s">
        <v>58</v>
      </c>
      <c r="J29" s="26">
        <v>2</v>
      </c>
      <c r="K29" s="8">
        <f>J29+13</f>
        <v>15</v>
      </c>
      <c r="L29" s="8">
        <v>17</v>
      </c>
      <c r="M29" s="8">
        <f>L29+47</f>
        <v>64</v>
      </c>
      <c r="N29" s="22">
        <f t="shared" si="1"/>
        <v>0.11764705882352941</v>
      </c>
      <c r="O29" s="22">
        <f t="shared" si="1"/>
        <v>0.234375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75</v>
      </c>
      <c r="D30" s="15" t="s">
        <v>57</v>
      </c>
      <c r="E30" s="15" t="s">
        <v>58</v>
      </c>
      <c r="F30" s="15" t="s">
        <v>58</v>
      </c>
      <c r="G30" s="15" t="s">
        <v>58</v>
      </c>
      <c r="H30" s="15" t="s">
        <v>75</v>
      </c>
      <c r="I30" s="15" t="s">
        <v>58</v>
      </c>
      <c r="J30" s="26">
        <v>2</v>
      </c>
      <c r="K30" s="26">
        <f>J30+12</f>
        <v>14</v>
      </c>
      <c r="L30" s="8">
        <v>20</v>
      </c>
      <c r="M30" s="8">
        <f>L30+58</f>
        <v>78</v>
      </c>
      <c r="N30" s="22">
        <f t="shared" si="1"/>
        <v>0.1</v>
      </c>
      <c r="O30" s="22">
        <f t="shared" si="1"/>
        <v>0.1794871794871795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57</v>
      </c>
      <c r="E31" s="15" t="s">
        <v>57</v>
      </c>
      <c r="F31" s="15" t="s">
        <v>58</v>
      </c>
      <c r="G31" s="15" t="s">
        <v>58</v>
      </c>
      <c r="H31" s="15" t="s">
        <v>58</v>
      </c>
      <c r="I31" s="15" t="s">
        <v>58</v>
      </c>
      <c r="J31" s="26">
        <v>3</v>
      </c>
      <c r="K31" s="26">
        <f>J31+7</f>
        <v>10</v>
      </c>
      <c r="L31" s="8">
        <v>25</v>
      </c>
      <c r="M31" s="8">
        <f>L31+40</f>
        <v>65</v>
      </c>
      <c r="N31" s="22">
        <f t="shared" si="1"/>
        <v>0.12</v>
      </c>
      <c r="O31" s="22">
        <f t="shared" si="1"/>
        <v>0.15384615384615385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57</v>
      </c>
      <c r="E32" s="15" t="s">
        <v>57</v>
      </c>
      <c r="F32" s="15" t="s">
        <v>58</v>
      </c>
      <c r="G32" s="15" t="s">
        <v>58</v>
      </c>
      <c r="H32" s="15" t="s">
        <v>58</v>
      </c>
      <c r="I32" s="15" t="s">
        <v>57</v>
      </c>
      <c r="J32" s="26">
        <v>4</v>
      </c>
      <c r="K32" s="26">
        <f>J32+18</f>
        <v>22</v>
      </c>
      <c r="L32" s="16">
        <v>25</v>
      </c>
      <c r="M32" s="8">
        <f>L32+62</f>
        <v>87</v>
      </c>
      <c r="N32" s="22">
        <f t="shared" si="1"/>
        <v>0.16</v>
      </c>
      <c r="O32" s="22">
        <f t="shared" si="1"/>
        <v>0.25287356321839083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58</v>
      </c>
      <c r="D34" s="15" t="s">
        <v>57</v>
      </c>
      <c r="E34" s="15" t="s">
        <v>58</v>
      </c>
      <c r="F34" s="15" t="s">
        <v>58</v>
      </c>
      <c r="G34" s="15" t="s">
        <v>57</v>
      </c>
      <c r="H34" s="15" t="s">
        <v>75</v>
      </c>
      <c r="I34" s="15" t="s">
        <v>58</v>
      </c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58</v>
      </c>
      <c r="E35" s="15" t="s">
        <v>57</v>
      </c>
      <c r="F35" s="15" t="s">
        <v>57</v>
      </c>
      <c r="G35" s="15" t="s">
        <v>58</v>
      </c>
      <c r="H35" s="15" t="s">
        <v>58</v>
      </c>
      <c r="I35" s="15" t="s">
        <v>57</v>
      </c>
      <c r="J35" s="26">
        <v>3</v>
      </c>
      <c r="K35" s="26">
        <f>J35+18</f>
        <v>21</v>
      </c>
      <c r="L35" s="8">
        <v>25</v>
      </c>
      <c r="M35" s="8">
        <f>L35+40</f>
        <v>65</v>
      </c>
      <c r="N35" s="22">
        <f>J35/L35</f>
        <v>0.12</v>
      </c>
      <c r="O35" s="22">
        <f>K35/M35</f>
        <v>0.3230769230769231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2</v>
      </c>
      <c r="C38" s="1">
        <f t="shared" si="2"/>
        <v>8</v>
      </c>
      <c r="D38" s="1">
        <f t="shared" si="2"/>
        <v>8</v>
      </c>
      <c r="E38" s="1">
        <f t="shared" si="2"/>
        <v>8</v>
      </c>
      <c r="F38" s="1">
        <f t="shared" si="2"/>
        <v>9</v>
      </c>
      <c r="G38" s="1">
        <f t="shared" si="2"/>
        <v>6</v>
      </c>
      <c r="H38" s="1">
        <f t="shared" si="2"/>
        <v>2</v>
      </c>
      <c r="I38" s="1">
        <f t="shared" si="2"/>
        <v>9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13</v>
      </c>
      <c r="C39" s="1">
        <f t="shared" si="3"/>
        <v>5</v>
      </c>
      <c r="D39" s="1">
        <f t="shared" si="3"/>
        <v>7</v>
      </c>
      <c r="E39" s="1">
        <f t="shared" si="3"/>
        <v>7</v>
      </c>
      <c r="F39" s="1">
        <f t="shared" si="3"/>
        <v>6</v>
      </c>
      <c r="G39" s="1">
        <f t="shared" si="3"/>
        <v>9</v>
      </c>
      <c r="H39" s="1">
        <f t="shared" si="3"/>
        <v>11</v>
      </c>
      <c r="I39" s="1">
        <f t="shared" si="3"/>
        <v>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0.13333333333333333</v>
      </c>
      <c r="C41" s="11">
        <f t="shared" si="5"/>
        <v>0.5333333333333333</v>
      </c>
      <c r="D41" s="11">
        <f t="shared" si="5"/>
        <v>0.5333333333333333</v>
      </c>
      <c r="E41" s="11">
        <f t="shared" si="5"/>
        <v>0.5333333333333333</v>
      </c>
      <c r="F41" s="11">
        <f t="shared" si="5"/>
        <v>0.6</v>
      </c>
      <c r="G41" s="11">
        <f t="shared" si="5"/>
        <v>0.4</v>
      </c>
      <c r="H41" s="11">
        <f t="shared" si="5"/>
        <v>0.13333333333333333</v>
      </c>
      <c r="I41" s="11">
        <f t="shared" si="5"/>
        <v>0.6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0.8666666666666667</v>
      </c>
      <c r="C42" s="11">
        <f t="shared" si="6"/>
        <v>0.3333333333333333</v>
      </c>
      <c r="D42" s="11">
        <f t="shared" si="6"/>
        <v>0.4666666666666667</v>
      </c>
      <c r="E42" s="11">
        <f t="shared" si="6"/>
        <v>0.4666666666666667</v>
      </c>
      <c r="F42" s="11">
        <f t="shared" si="6"/>
        <v>0.4</v>
      </c>
      <c r="G42" s="11">
        <f t="shared" si="6"/>
        <v>0.6</v>
      </c>
      <c r="H42" s="11">
        <f t="shared" si="6"/>
        <v>0.7333333333333333</v>
      </c>
      <c r="I42" s="11">
        <f t="shared" si="6"/>
        <v>0.4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13" sqref="I13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57</v>
      </c>
      <c r="D2" s="15" t="s">
        <v>58</v>
      </c>
      <c r="E2" s="15" t="s">
        <v>57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5</v>
      </c>
      <c r="K2" s="8">
        <f>J2+27</f>
        <v>32</v>
      </c>
      <c r="L2" s="8">
        <v>24</v>
      </c>
      <c r="M2" s="8">
        <f>105+L2</f>
        <v>129</v>
      </c>
      <c r="N2" s="22">
        <f>J2/L2</f>
        <v>0.20833333333333334</v>
      </c>
      <c r="O2" s="22">
        <f>K2/M2</f>
        <v>0.24806201550387597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57</v>
      </c>
      <c r="D8" s="15" t="s">
        <v>58</v>
      </c>
      <c r="E8" s="15" t="s">
        <v>58</v>
      </c>
      <c r="F8" s="15" t="s">
        <v>57</v>
      </c>
      <c r="G8" s="15" t="s">
        <v>58</v>
      </c>
      <c r="H8" s="15" t="s">
        <v>57</v>
      </c>
      <c r="I8" s="15" t="s">
        <v>57</v>
      </c>
      <c r="J8" s="8">
        <v>7</v>
      </c>
      <c r="K8" s="8">
        <f>J8+31</f>
        <v>38</v>
      </c>
      <c r="L8" s="8">
        <v>24</v>
      </c>
      <c r="M8" s="8">
        <f>104+L8</f>
        <v>128</v>
      </c>
      <c r="N8" s="22">
        <f>J8/L8</f>
        <v>0.2916666666666667</v>
      </c>
      <c r="O8" s="22">
        <f>K8/M8</f>
        <v>0.296875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75</v>
      </c>
      <c r="F11" s="15" t="s">
        <v>57</v>
      </c>
      <c r="G11" s="15" t="s">
        <v>75</v>
      </c>
      <c r="H11" s="15" t="s">
        <v>75</v>
      </c>
      <c r="I11" s="15" t="s">
        <v>97</v>
      </c>
      <c r="J11" s="8">
        <v>7</v>
      </c>
      <c r="K11" s="8">
        <f>J11+27</f>
        <v>34</v>
      </c>
      <c r="L11" s="8">
        <v>22</v>
      </c>
      <c r="M11" s="8">
        <f>99+L11</f>
        <v>121</v>
      </c>
      <c r="N11" s="22">
        <f t="shared" si="0"/>
        <v>0.3181818181818182</v>
      </c>
      <c r="O11" s="22">
        <f t="shared" si="0"/>
        <v>0.2809917355371901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58</v>
      </c>
      <c r="H12" s="15" t="s">
        <v>57</v>
      </c>
      <c r="I12" s="15" t="s">
        <v>57</v>
      </c>
      <c r="J12" s="8">
        <v>3</v>
      </c>
      <c r="K12" s="8">
        <f>J12+29</f>
        <v>32</v>
      </c>
      <c r="L12" s="8">
        <v>24</v>
      </c>
      <c r="M12" s="8">
        <f>L12+101</f>
        <v>125</v>
      </c>
      <c r="N12" s="22">
        <f t="shared" si="0"/>
        <v>0.125</v>
      </c>
      <c r="O12" s="22">
        <f t="shared" si="0"/>
        <v>0.256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57</v>
      </c>
      <c r="D14" s="15" t="s">
        <v>58</v>
      </c>
      <c r="E14" s="15" t="s">
        <v>75</v>
      </c>
      <c r="F14" s="15" t="s">
        <v>58</v>
      </c>
      <c r="G14" s="15" t="s">
        <v>75</v>
      </c>
      <c r="H14" s="15" t="s">
        <v>57</v>
      </c>
      <c r="I14" s="15" t="s">
        <v>58</v>
      </c>
      <c r="J14" s="8">
        <v>3</v>
      </c>
      <c r="K14" s="8">
        <f>J14+22</f>
        <v>25</v>
      </c>
      <c r="L14" s="8">
        <v>24</v>
      </c>
      <c r="M14" s="8">
        <f>L14+104</f>
        <v>128</v>
      </c>
      <c r="N14" s="22">
        <f>J14/L14</f>
        <v>0.125</v>
      </c>
      <c r="O14" s="22">
        <f>K14/M14</f>
        <v>0.1953125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58</v>
      </c>
      <c r="E17" s="15" t="s">
        <v>57</v>
      </c>
      <c r="F17" s="15" t="s">
        <v>58</v>
      </c>
      <c r="G17" s="15" t="s">
        <v>57</v>
      </c>
      <c r="H17" s="15" t="s">
        <v>57</v>
      </c>
      <c r="I17" s="15" t="s">
        <v>58</v>
      </c>
      <c r="J17" s="8">
        <v>4</v>
      </c>
      <c r="K17" s="8">
        <f>J17+14</f>
        <v>18</v>
      </c>
      <c r="L17" s="8">
        <v>18</v>
      </c>
      <c r="M17" s="8">
        <f>L17+76</f>
        <v>94</v>
      </c>
      <c r="N17" s="22">
        <f>J17/L17</f>
        <v>0.2222222222222222</v>
      </c>
      <c r="O17" s="22">
        <f>K17/M17</f>
        <v>0.19148936170212766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57</v>
      </c>
      <c r="E18" s="15" t="s">
        <v>58</v>
      </c>
      <c r="F18" s="15" t="s">
        <v>57</v>
      </c>
      <c r="G18" s="15" t="s">
        <v>57</v>
      </c>
      <c r="H18" s="15" t="s">
        <v>58</v>
      </c>
      <c r="I18" s="15" t="s">
        <v>57</v>
      </c>
      <c r="J18" s="8">
        <v>5</v>
      </c>
      <c r="K18" s="8">
        <f>J18+25</f>
        <v>30</v>
      </c>
      <c r="L18" s="8">
        <v>24</v>
      </c>
      <c r="M18" s="8">
        <f>L18+103</f>
        <v>127</v>
      </c>
      <c r="N18" s="22">
        <f>J18/L18</f>
        <v>0.20833333333333334</v>
      </c>
      <c r="O18" s="22">
        <f>K18/M18</f>
        <v>0.23622047244094488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57</v>
      </c>
      <c r="D20" s="15" t="s">
        <v>58</v>
      </c>
      <c r="E20" s="15" t="s">
        <v>75</v>
      </c>
      <c r="F20" s="15" t="s">
        <v>57</v>
      </c>
      <c r="G20" s="15" t="s">
        <v>57</v>
      </c>
      <c r="H20" s="15" t="s">
        <v>57</v>
      </c>
      <c r="I20" s="15" t="s">
        <v>57</v>
      </c>
      <c r="J20" s="16">
        <v>8</v>
      </c>
      <c r="K20" s="16">
        <f>J20+35</f>
        <v>43</v>
      </c>
      <c r="L20" s="8">
        <v>24</v>
      </c>
      <c r="M20" s="8">
        <f>L20+105</f>
        <v>129</v>
      </c>
      <c r="N20" s="22">
        <f>J20/L20</f>
        <v>0.3333333333333333</v>
      </c>
      <c r="O20" s="22">
        <f>K20/M20</f>
        <v>0.3333333333333333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58</v>
      </c>
      <c r="E24" s="15" t="s">
        <v>57</v>
      </c>
      <c r="F24" s="15" t="s">
        <v>57</v>
      </c>
      <c r="G24" s="15" t="s">
        <v>58</v>
      </c>
      <c r="H24" s="15" t="s">
        <v>57</v>
      </c>
      <c r="I24" s="15" t="s">
        <v>57</v>
      </c>
      <c r="J24" s="8">
        <v>1</v>
      </c>
      <c r="K24" s="8">
        <f>J24+4</f>
        <v>5</v>
      </c>
      <c r="L24" s="16">
        <v>23</v>
      </c>
      <c r="M24" s="8">
        <f>L24+100</f>
        <v>123</v>
      </c>
      <c r="N24" s="22">
        <f>J24/L24</f>
        <v>0.043478260869565216</v>
      </c>
      <c r="O24" s="22">
        <f>K24/M24</f>
        <v>0.04065040650406504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58</v>
      </c>
      <c r="E28" s="15" t="s">
        <v>58</v>
      </c>
      <c r="F28" s="15" t="s">
        <v>58</v>
      </c>
      <c r="G28" s="15" t="s">
        <v>57</v>
      </c>
      <c r="H28" s="15" t="s">
        <v>58</v>
      </c>
      <c r="I28" s="15" t="s">
        <v>57</v>
      </c>
      <c r="J28" s="8">
        <v>11</v>
      </c>
      <c r="K28" s="8">
        <f>J28+24</f>
        <v>35</v>
      </c>
      <c r="L28" s="8">
        <v>24</v>
      </c>
      <c r="M28" s="8">
        <f>L28+80</f>
        <v>104</v>
      </c>
      <c r="N28" s="22">
        <f aca="true" t="shared" si="1" ref="N28:O32">J28/L28</f>
        <v>0.4583333333333333</v>
      </c>
      <c r="O28" s="22">
        <f t="shared" si="1"/>
        <v>0.33653846153846156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58</v>
      </c>
      <c r="F29" s="15" t="s">
        <v>58</v>
      </c>
      <c r="G29" s="15" t="s">
        <v>57</v>
      </c>
      <c r="H29" s="15" t="s">
        <v>58</v>
      </c>
      <c r="I29" s="15" t="s">
        <v>57</v>
      </c>
      <c r="J29" s="26">
        <v>2</v>
      </c>
      <c r="K29" s="8">
        <f>J29+13</f>
        <v>15</v>
      </c>
      <c r="L29" s="8">
        <v>15</v>
      </c>
      <c r="M29" s="8">
        <f>L29+47</f>
        <v>62</v>
      </c>
      <c r="N29" s="22">
        <f t="shared" si="1"/>
        <v>0.13333333333333333</v>
      </c>
      <c r="O29" s="22">
        <f t="shared" si="1"/>
        <v>0.24193548387096775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57</v>
      </c>
      <c r="D30" s="15" t="s">
        <v>57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97</v>
      </c>
      <c r="J30" s="26">
        <v>2</v>
      </c>
      <c r="K30" s="26">
        <f>J30+12</f>
        <v>14</v>
      </c>
      <c r="L30" s="8">
        <v>19</v>
      </c>
      <c r="M30" s="8">
        <f>L30+58</f>
        <v>77</v>
      </c>
      <c r="N30" s="22">
        <f t="shared" si="1"/>
        <v>0.10526315789473684</v>
      </c>
      <c r="O30" s="22">
        <f t="shared" si="1"/>
        <v>0.18181818181818182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57</v>
      </c>
      <c r="E31" s="15" t="s">
        <v>58</v>
      </c>
      <c r="F31" s="15" t="s">
        <v>57</v>
      </c>
      <c r="G31" s="15" t="s">
        <v>57</v>
      </c>
      <c r="H31" s="15" t="s">
        <v>57</v>
      </c>
      <c r="I31" s="15" t="s">
        <v>57</v>
      </c>
      <c r="J31" s="26">
        <v>3</v>
      </c>
      <c r="K31" s="26">
        <f>J31+7</f>
        <v>10</v>
      </c>
      <c r="L31" s="8">
        <v>24</v>
      </c>
      <c r="M31" s="8">
        <f>L31+40</f>
        <v>64</v>
      </c>
      <c r="N31" s="22">
        <f t="shared" si="1"/>
        <v>0.125</v>
      </c>
      <c r="O31" s="22">
        <f t="shared" si="1"/>
        <v>0.15625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57</v>
      </c>
      <c r="D32" s="15" t="s">
        <v>57</v>
      </c>
      <c r="E32" s="15" t="s">
        <v>57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4</v>
      </c>
      <c r="K32" s="26">
        <f>J32+18</f>
        <v>22</v>
      </c>
      <c r="L32" s="16">
        <v>24</v>
      </c>
      <c r="M32" s="8">
        <f>L32+62</f>
        <v>86</v>
      </c>
      <c r="N32" s="22">
        <f t="shared" si="1"/>
        <v>0.16666666666666666</v>
      </c>
      <c r="O32" s="22">
        <f t="shared" si="1"/>
        <v>0.2558139534883721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58</v>
      </c>
      <c r="D34" s="15" t="s">
        <v>58</v>
      </c>
      <c r="E34" s="15" t="s">
        <v>57</v>
      </c>
      <c r="F34" s="15" t="s">
        <v>57</v>
      </c>
      <c r="G34" s="15" t="s">
        <v>75</v>
      </c>
      <c r="H34" s="15" t="s">
        <v>58</v>
      </c>
      <c r="I34" s="15" t="s">
        <v>57</v>
      </c>
      <c r="J34" s="26">
        <v>5</v>
      </c>
      <c r="K34" s="26">
        <f>J34+13</f>
        <v>18</v>
      </c>
      <c r="L34" s="8">
        <v>24</v>
      </c>
      <c r="M34" s="8">
        <f>L34+41</f>
        <v>65</v>
      </c>
      <c r="N34" s="22">
        <f>J34/L34</f>
        <v>0.20833333333333334</v>
      </c>
      <c r="O34" s="22">
        <f>K34/M34</f>
        <v>0.27692307692307694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57</v>
      </c>
      <c r="D35" s="15" t="s">
        <v>58</v>
      </c>
      <c r="E35" s="15" t="s">
        <v>58</v>
      </c>
      <c r="F35" s="15" t="s">
        <v>57</v>
      </c>
      <c r="G35" s="15" t="s">
        <v>58</v>
      </c>
      <c r="H35" s="15" t="s">
        <v>58</v>
      </c>
      <c r="I35" s="15" t="s">
        <v>57</v>
      </c>
      <c r="J35" s="26">
        <v>3</v>
      </c>
      <c r="K35" s="26">
        <f>J35+18</f>
        <v>21</v>
      </c>
      <c r="L35" s="8">
        <v>24</v>
      </c>
      <c r="M35" s="8">
        <f>L35+40</f>
        <v>64</v>
      </c>
      <c r="N35" s="22">
        <f>J35/L35</f>
        <v>0.125</v>
      </c>
      <c r="O35" s="22">
        <f>K35/M35</f>
        <v>0.328125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11</v>
      </c>
      <c r="C38" s="1">
        <f t="shared" si="2"/>
        <v>9</v>
      </c>
      <c r="D38" s="1">
        <f t="shared" si="2"/>
        <v>4</v>
      </c>
      <c r="E38" s="1">
        <f t="shared" si="2"/>
        <v>5</v>
      </c>
      <c r="F38" s="1">
        <f t="shared" si="2"/>
        <v>9</v>
      </c>
      <c r="G38" s="1">
        <f t="shared" si="2"/>
        <v>8</v>
      </c>
      <c r="H38" s="1">
        <f t="shared" si="2"/>
        <v>9</v>
      </c>
      <c r="I38" s="1">
        <f t="shared" si="2"/>
        <v>12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5</v>
      </c>
      <c r="C39" s="1">
        <f t="shared" si="3"/>
        <v>7</v>
      </c>
      <c r="D39" s="1">
        <f t="shared" si="3"/>
        <v>12</v>
      </c>
      <c r="E39" s="1">
        <f t="shared" si="3"/>
        <v>8</v>
      </c>
      <c r="F39" s="1">
        <f t="shared" si="3"/>
        <v>7</v>
      </c>
      <c r="G39" s="1">
        <f t="shared" si="3"/>
        <v>5</v>
      </c>
      <c r="H39" s="1">
        <f t="shared" si="3"/>
        <v>6</v>
      </c>
      <c r="I39" s="1">
        <f t="shared" si="3"/>
        <v>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0.6875</v>
      </c>
      <c r="C41" s="11">
        <f t="shared" si="5"/>
        <v>0.5625</v>
      </c>
      <c r="D41" s="11">
        <f t="shared" si="5"/>
        <v>0.25</v>
      </c>
      <c r="E41" s="11">
        <f t="shared" si="5"/>
        <v>0.3125</v>
      </c>
      <c r="F41" s="11">
        <f t="shared" si="5"/>
        <v>0.5625</v>
      </c>
      <c r="G41" s="11">
        <f t="shared" si="5"/>
        <v>0.5</v>
      </c>
      <c r="H41" s="11">
        <f t="shared" si="5"/>
        <v>0.5625</v>
      </c>
      <c r="I41" s="11">
        <f t="shared" si="5"/>
        <v>0.75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0.3125</v>
      </c>
      <c r="C42" s="11">
        <f t="shared" si="6"/>
        <v>0.4375</v>
      </c>
      <c r="D42" s="11">
        <f t="shared" si="6"/>
        <v>0.75</v>
      </c>
      <c r="E42" s="11">
        <f t="shared" si="6"/>
        <v>0.5</v>
      </c>
      <c r="F42" s="11">
        <f t="shared" si="6"/>
        <v>0.4375</v>
      </c>
      <c r="G42" s="11">
        <f t="shared" si="6"/>
        <v>0.3125</v>
      </c>
      <c r="H42" s="11">
        <f t="shared" si="6"/>
        <v>0.375</v>
      </c>
      <c r="I42" s="11">
        <f t="shared" si="6"/>
        <v>0.125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3" sqref="L33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58</v>
      </c>
      <c r="E2" s="15" t="s">
        <v>57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7</v>
      </c>
      <c r="K2" s="8">
        <f>J2+27</f>
        <v>34</v>
      </c>
      <c r="L2" s="8">
        <v>41</v>
      </c>
      <c r="M2" s="8">
        <f>105+L2</f>
        <v>146</v>
      </c>
      <c r="N2" s="22">
        <f>J2/L2</f>
        <v>0.17073170731707318</v>
      </c>
      <c r="O2" s="22">
        <f>K2/M2</f>
        <v>0.2328767123287671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57</v>
      </c>
      <c r="F8" s="15" t="s">
        <v>58</v>
      </c>
      <c r="G8" s="15" t="s">
        <v>58</v>
      </c>
      <c r="H8" s="15" t="s">
        <v>57</v>
      </c>
      <c r="I8" s="15" t="s">
        <v>57</v>
      </c>
      <c r="J8" s="8">
        <v>12</v>
      </c>
      <c r="K8" s="8">
        <f>J8+31</f>
        <v>43</v>
      </c>
      <c r="L8" s="8">
        <v>41</v>
      </c>
      <c r="M8" s="8">
        <f>104+L8</f>
        <v>145</v>
      </c>
      <c r="N8" s="22">
        <f>J8/L8</f>
        <v>0.2926829268292683</v>
      </c>
      <c r="O8" s="22">
        <f>K8/M8</f>
        <v>0.296551724137931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58</v>
      </c>
      <c r="F11" s="15" t="s">
        <v>58</v>
      </c>
      <c r="G11" s="15" t="s">
        <v>57</v>
      </c>
      <c r="H11" s="15" t="s">
        <v>57</v>
      </c>
      <c r="I11" s="15" t="s">
        <v>57</v>
      </c>
      <c r="J11" s="8">
        <v>8</v>
      </c>
      <c r="K11" s="8">
        <f>J11+27</f>
        <v>35</v>
      </c>
      <c r="L11" s="8">
        <v>38</v>
      </c>
      <c r="M11" s="8">
        <f>99+L11</f>
        <v>137</v>
      </c>
      <c r="N11" s="22">
        <f t="shared" si="0"/>
        <v>0.21052631578947367</v>
      </c>
      <c r="O11" s="22">
        <f t="shared" si="0"/>
        <v>0.25547445255474455</v>
      </c>
      <c r="P11" s="9" t="s">
        <v>38</v>
      </c>
    </row>
    <row r="12" spans="1:16" ht="10.5" customHeight="1">
      <c r="A12" s="5">
        <v>10</v>
      </c>
      <c r="B12" s="51" t="s">
        <v>27</v>
      </c>
      <c r="C12" s="51" t="s">
        <v>26</v>
      </c>
      <c r="D12" s="51" t="s">
        <v>26</v>
      </c>
      <c r="E12" s="51" t="s">
        <v>26</v>
      </c>
      <c r="F12" s="51" t="s">
        <v>27</v>
      </c>
      <c r="G12" s="51" t="s">
        <v>26</v>
      </c>
      <c r="H12" s="51" t="s">
        <v>26</v>
      </c>
      <c r="I12" s="51" t="s">
        <v>26</v>
      </c>
      <c r="J12" s="8">
        <v>6</v>
      </c>
      <c r="K12" s="8">
        <f>J12+29</f>
        <v>35</v>
      </c>
      <c r="L12" s="8">
        <v>41</v>
      </c>
      <c r="M12" s="8">
        <f>L12+101</f>
        <v>142</v>
      </c>
      <c r="N12" s="22">
        <f t="shared" si="0"/>
        <v>0.14634146341463414</v>
      </c>
      <c r="O12" s="22">
        <f t="shared" si="0"/>
        <v>0.24647887323943662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51" t="s">
        <v>27</v>
      </c>
      <c r="C14" s="51" t="s">
        <v>26</v>
      </c>
      <c r="D14" s="51" t="s">
        <v>26</v>
      </c>
      <c r="E14" s="51" t="s">
        <v>26</v>
      </c>
      <c r="F14" s="51" t="s">
        <v>27</v>
      </c>
      <c r="G14" s="51" t="s">
        <v>26</v>
      </c>
      <c r="H14" s="51" t="s">
        <v>26</v>
      </c>
      <c r="I14" s="51" t="s">
        <v>26</v>
      </c>
      <c r="J14" s="8">
        <v>6</v>
      </c>
      <c r="K14" s="8">
        <f>J14+22</f>
        <v>28</v>
      </c>
      <c r="L14" s="8">
        <v>41</v>
      </c>
      <c r="M14" s="8">
        <f>L14+104</f>
        <v>145</v>
      </c>
      <c r="N14" s="22">
        <f>J14/L14</f>
        <v>0.14634146341463414</v>
      </c>
      <c r="O14" s="22">
        <f>K14/M14</f>
        <v>0.19310344827586207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58</v>
      </c>
      <c r="E17" s="15" t="s">
        <v>58</v>
      </c>
      <c r="F17" s="15" t="s">
        <v>57</v>
      </c>
      <c r="G17" s="15" t="s">
        <v>57</v>
      </c>
      <c r="H17" s="15" t="s">
        <v>57</v>
      </c>
      <c r="I17" s="15" t="s">
        <v>57</v>
      </c>
      <c r="J17" s="8">
        <v>5</v>
      </c>
      <c r="K17" s="8">
        <f>J17+14</f>
        <v>19</v>
      </c>
      <c r="L17" s="8">
        <v>28</v>
      </c>
      <c r="M17" s="8">
        <f>L17+76</f>
        <v>104</v>
      </c>
      <c r="N17" s="22">
        <f>J17/L17</f>
        <v>0.17857142857142858</v>
      </c>
      <c r="O17" s="22">
        <f>K17/M17</f>
        <v>0.18269230769230768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58</v>
      </c>
      <c r="E18" s="15" t="s">
        <v>57</v>
      </c>
      <c r="F18" s="15" t="s">
        <v>58</v>
      </c>
      <c r="G18" s="15" t="s">
        <v>57</v>
      </c>
      <c r="H18" s="15" t="s">
        <v>57</v>
      </c>
      <c r="I18" s="15" t="s">
        <v>57</v>
      </c>
      <c r="J18" s="8">
        <v>8</v>
      </c>
      <c r="K18" s="8">
        <f>J18+25</f>
        <v>33</v>
      </c>
      <c r="L18" s="8">
        <v>41</v>
      </c>
      <c r="M18" s="8">
        <f>L18+103</f>
        <v>144</v>
      </c>
      <c r="N18" s="22">
        <f>J18/L18</f>
        <v>0.1951219512195122</v>
      </c>
      <c r="O18" s="22">
        <f>K18/M18</f>
        <v>0.22916666666666666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57</v>
      </c>
      <c r="E20" s="15" t="s">
        <v>58</v>
      </c>
      <c r="F20" s="15" t="s">
        <v>58</v>
      </c>
      <c r="G20" s="15" t="s">
        <v>57</v>
      </c>
      <c r="H20" s="15" t="s">
        <v>57</v>
      </c>
      <c r="I20" s="15" t="s">
        <v>57</v>
      </c>
      <c r="J20" s="16">
        <v>10</v>
      </c>
      <c r="K20" s="16">
        <f>J20+35</f>
        <v>45</v>
      </c>
      <c r="L20" s="8">
        <v>41</v>
      </c>
      <c r="M20" s="8">
        <f>L20+105</f>
        <v>146</v>
      </c>
      <c r="N20" s="22">
        <f>J20/L20</f>
        <v>0.24390243902439024</v>
      </c>
      <c r="O20" s="22">
        <f>K20/M20</f>
        <v>0.3082191780821918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57</v>
      </c>
      <c r="E24" s="15" t="s">
        <v>57</v>
      </c>
      <c r="F24" s="15" t="s">
        <v>58</v>
      </c>
      <c r="G24" s="15" t="s">
        <v>58</v>
      </c>
      <c r="H24" s="15" t="s">
        <v>57</v>
      </c>
      <c r="I24" s="15" t="s">
        <v>57</v>
      </c>
      <c r="J24" s="8">
        <v>3</v>
      </c>
      <c r="K24" s="8">
        <f>J24+4</f>
        <v>7</v>
      </c>
      <c r="L24" s="16">
        <v>39</v>
      </c>
      <c r="M24" s="8">
        <f>L24+100</f>
        <v>139</v>
      </c>
      <c r="N24" s="22">
        <f>J24/L24</f>
        <v>0.07692307692307693</v>
      </c>
      <c r="O24" s="22">
        <f>K24/M24</f>
        <v>0.050359712230215826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75</v>
      </c>
      <c r="E28" s="15" t="s">
        <v>58</v>
      </c>
      <c r="F28" s="15" t="s">
        <v>58</v>
      </c>
      <c r="G28" s="15" t="s">
        <v>58</v>
      </c>
      <c r="H28" s="15" t="s">
        <v>57</v>
      </c>
      <c r="I28" s="15" t="s">
        <v>58</v>
      </c>
      <c r="J28" s="8">
        <v>14</v>
      </c>
      <c r="K28" s="8">
        <f>J28+24</f>
        <v>38</v>
      </c>
      <c r="L28" s="8">
        <v>41</v>
      </c>
      <c r="M28" s="8">
        <f>L28+80</f>
        <v>121</v>
      </c>
      <c r="N28" s="22">
        <f aca="true" t="shared" si="1" ref="N28:O32">J28/L28</f>
        <v>0.34146341463414637</v>
      </c>
      <c r="O28" s="22">
        <f t="shared" si="1"/>
        <v>0.3140495867768595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57</v>
      </c>
      <c r="F29" s="15" t="s">
        <v>58</v>
      </c>
      <c r="G29" s="15" t="s">
        <v>58</v>
      </c>
      <c r="H29" s="15" t="s">
        <v>75</v>
      </c>
      <c r="I29" s="15" t="s">
        <v>57</v>
      </c>
      <c r="J29" s="26">
        <v>3</v>
      </c>
      <c r="K29" s="8">
        <f>J29+13</f>
        <v>16</v>
      </c>
      <c r="L29" s="8">
        <v>27</v>
      </c>
      <c r="M29" s="8">
        <f>L29+47</f>
        <v>74</v>
      </c>
      <c r="N29" s="22">
        <f t="shared" si="1"/>
        <v>0.1111111111111111</v>
      </c>
      <c r="O29" s="22">
        <f t="shared" si="1"/>
        <v>0.21621621621621623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58</v>
      </c>
      <c r="D30" s="15" t="s">
        <v>57</v>
      </c>
      <c r="E30" s="15" t="s">
        <v>57</v>
      </c>
      <c r="F30" s="15" t="s">
        <v>57</v>
      </c>
      <c r="G30" s="15" t="s">
        <v>58</v>
      </c>
      <c r="H30" s="15" t="s">
        <v>57</v>
      </c>
      <c r="I30" s="15" t="s">
        <v>57</v>
      </c>
      <c r="J30" s="26">
        <v>5</v>
      </c>
      <c r="K30" s="26">
        <f>J30+12</f>
        <v>17</v>
      </c>
      <c r="L30" s="8">
        <v>33</v>
      </c>
      <c r="M30" s="8">
        <f>L30+58</f>
        <v>91</v>
      </c>
      <c r="N30" s="22">
        <f t="shared" si="1"/>
        <v>0.15151515151515152</v>
      </c>
      <c r="O30" s="22">
        <f t="shared" si="1"/>
        <v>0.18681318681318682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58</v>
      </c>
      <c r="D31" s="15" t="s">
        <v>58</v>
      </c>
      <c r="E31" s="15" t="s">
        <v>58</v>
      </c>
      <c r="F31" s="15" t="s">
        <v>58</v>
      </c>
      <c r="G31" s="15" t="s">
        <v>58</v>
      </c>
      <c r="H31" s="15" t="s">
        <v>57</v>
      </c>
      <c r="I31" s="15" t="s">
        <v>57</v>
      </c>
      <c r="J31" s="26">
        <v>6</v>
      </c>
      <c r="K31" s="26">
        <f>J31+7</f>
        <v>13</v>
      </c>
      <c r="L31" s="8">
        <v>41</v>
      </c>
      <c r="M31" s="8">
        <f>L31+40</f>
        <v>81</v>
      </c>
      <c r="N31" s="22">
        <f t="shared" si="1"/>
        <v>0.14634146341463414</v>
      </c>
      <c r="O31" s="22">
        <f t="shared" si="1"/>
        <v>0.16049382716049382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58</v>
      </c>
      <c r="E32" s="15" t="s">
        <v>58</v>
      </c>
      <c r="F32" s="15" t="s">
        <v>57</v>
      </c>
      <c r="G32" s="15" t="s">
        <v>57</v>
      </c>
      <c r="H32" s="15" t="s">
        <v>57</v>
      </c>
      <c r="I32" s="15" t="s">
        <v>57</v>
      </c>
      <c r="J32" s="26">
        <v>6</v>
      </c>
      <c r="K32" s="26">
        <f>J32+18</f>
        <v>24</v>
      </c>
      <c r="L32" s="16">
        <v>41</v>
      </c>
      <c r="M32" s="8">
        <f>L32+62</f>
        <v>103</v>
      </c>
      <c r="N32" s="22">
        <f t="shared" si="1"/>
        <v>0.14634146341463414</v>
      </c>
      <c r="O32" s="22">
        <f t="shared" si="1"/>
        <v>0.23300970873786409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44"/>
      <c r="C34" s="44"/>
      <c r="D34" s="44"/>
      <c r="E34" s="44"/>
      <c r="F34" s="44"/>
      <c r="G34" s="44"/>
      <c r="H34" s="44"/>
      <c r="I34" s="44"/>
      <c r="J34" s="26">
        <v>6</v>
      </c>
      <c r="K34" s="26">
        <f>J34+13</f>
        <v>19</v>
      </c>
      <c r="L34" s="8">
        <v>26</v>
      </c>
      <c r="M34" s="8">
        <f>L34+41</f>
        <v>67</v>
      </c>
      <c r="N34" s="22">
        <f>J34/L34</f>
        <v>0.23076923076923078</v>
      </c>
      <c r="O34" s="22">
        <f>K34/M34</f>
        <v>0.2835820895522388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57</v>
      </c>
      <c r="F35" s="15" t="s">
        <v>58</v>
      </c>
      <c r="G35" s="15" t="s">
        <v>57</v>
      </c>
      <c r="H35" s="15" t="s">
        <v>57</v>
      </c>
      <c r="I35" s="15" t="s">
        <v>58</v>
      </c>
      <c r="J35" s="26">
        <v>4</v>
      </c>
      <c r="K35" s="26">
        <f>J35+18</f>
        <v>22</v>
      </c>
      <c r="L35" s="8">
        <v>41</v>
      </c>
      <c r="M35" s="8">
        <f>L35+40</f>
        <v>81</v>
      </c>
      <c r="N35" s="22">
        <f>J35/L35</f>
        <v>0.0975609756097561</v>
      </c>
      <c r="O35" s="22">
        <f>K35/M35</f>
        <v>0.2716049382716049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6</v>
      </c>
      <c r="C38" s="1">
        <f t="shared" si="2"/>
        <v>5</v>
      </c>
      <c r="D38" s="1">
        <f t="shared" si="2"/>
        <v>7</v>
      </c>
      <c r="E38" s="1">
        <f t="shared" si="2"/>
        <v>9</v>
      </c>
      <c r="F38" s="1">
        <f t="shared" si="2"/>
        <v>3</v>
      </c>
      <c r="G38" s="1">
        <f t="shared" si="2"/>
        <v>9</v>
      </c>
      <c r="H38" s="1">
        <f t="shared" si="2"/>
        <v>14</v>
      </c>
      <c r="I38" s="1">
        <f t="shared" si="2"/>
        <v>13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9</v>
      </c>
      <c r="C39" s="1">
        <f t="shared" si="3"/>
        <v>10</v>
      </c>
      <c r="D39" s="1">
        <f t="shared" si="3"/>
        <v>7</v>
      </c>
      <c r="E39" s="1">
        <f t="shared" si="3"/>
        <v>6</v>
      </c>
      <c r="F39" s="1">
        <f t="shared" si="3"/>
        <v>12</v>
      </c>
      <c r="G39" s="1">
        <f t="shared" si="3"/>
        <v>6</v>
      </c>
      <c r="H39" s="1">
        <f t="shared" si="3"/>
        <v>0</v>
      </c>
      <c r="I39" s="1">
        <f t="shared" si="3"/>
        <v>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0.4</v>
      </c>
      <c r="C41" s="11">
        <f t="shared" si="5"/>
        <v>0.3333333333333333</v>
      </c>
      <c r="D41" s="11">
        <f t="shared" si="5"/>
        <v>0.4666666666666667</v>
      </c>
      <c r="E41" s="11">
        <f t="shared" si="5"/>
        <v>0.6</v>
      </c>
      <c r="F41" s="11">
        <f t="shared" si="5"/>
        <v>0.2</v>
      </c>
      <c r="G41" s="11">
        <f t="shared" si="5"/>
        <v>0.6</v>
      </c>
      <c r="H41" s="11">
        <f t="shared" si="5"/>
        <v>0.9333333333333333</v>
      </c>
      <c r="I41" s="11">
        <f t="shared" si="5"/>
        <v>0.8666666666666667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0.6</v>
      </c>
      <c r="C42" s="11">
        <f t="shared" si="6"/>
        <v>0.6666666666666666</v>
      </c>
      <c r="D42" s="11">
        <f t="shared" si="6"/>
        <v>0.4666666666666667</v>
      </c>
      <c r="E42" s="11">
        <f t="shared" si="6"/>
        <v>0.4</v>
      </c>
      <c r="F42" s="11">
        <f t="shared" si="6"/>
        <v>0.8</v>
      </c>
      <c r="G42" s="11">
        <f t="shared" si="6"/>
        <v>0.4</v>
      </c>
      <c r="H42" s="11">
        <f t="shared" si="6"/>
        <v>0</v>
      </c>
      <c r="I42" s="11">
        <f t="shared" si="6"/>
        <v>0.13333333333333333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4" sqref="L34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44" t="s">
        <v>27</v>
      </c>
      <c r="C2" s="44" t="s">
        <v>27</v>
      </c>
      <c r="D2" s="44" t="s">
        <v>26</v>
      </c>
      <c r="E2" s="44" t="s">
        <v>27</v>
      </c>
      <c r="F2" s="44" t="s">
        <v>27</v>
      </c>
      <c r="G2" s="44" t="s">
        <v>26</v>
      </c>
      <c r="H2" s="44" t="s">
        <v>26</v>
      </c>
      <c r="I2" s="44" t="s">
        <v>27</v>
      </c>
      <c r="J2" s="8">
        <v>5</v>
      </c>
      <c r="K2" s="8">
        <f>J2+27</f>
        <v>32</v>
      </c>
      <c r="L2" s="8">
        <v>23</v>
      </c>
      <c r="M2" s="8">
        <f>105+L2</f>
        <v>128</v>
      </c>
      <c r="N2" s="22">
        <f>J2/L2</f>
        <v>0.21739130434782608</v>
      </c>
      <c r="O2" s="22">
        <f>K2/M2</f>
        <v>0.25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57</v>
      </c>
      <c r="D8" s="15" t="s">
        <v>58</v>
      </c>
      <c r="E8" s="15" t="s">
        <v>57</v>
      </c>
      <c r="F8" s="15" t="s">
        <v>58</v>
      </c>
      <c r="G8" s="15" t="s">
        <v>57</v>
      </c>
      <c r="H8" s="15" t="s">
        <v>57</v>
      </c>
      <c r="I8" s="15" t="s">
        <v>58</v>
      </c>
      <c r="J8" s="8">
        <v>7</v>
      </c>
      <c r="K8" s="8">
        <f>J8+31</f>
        <v>38</v>
      </c>
      <c r="L8" s="8">
        <v>23</v>
      </c>
      <c r="M8" s="8">
        <f>104+L8</f>
        <v>127</v>
      </c>
      <c r="N8" s="22">
        <f>J8/L8</f>
        <v>0.30434782608695654</v>
      </c>
      <c r="O8" s="22">
        <f>K8/M8</f>
        <v>0.2992125984251969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58</v>
      </c>
      <c r="F11" s="15" t="s">
        <v>57</v>
      </c>
      <c r="G11" s="15" t="s">
        <v>57</v>
      </c>
      <c r="H11" s="15" t="s">
        <v>57</v>
      </c>
      <c r="I11" s="15" t="s">
        <v>58</v>
      </c>
      <c r="J11" s="8">
        <v>7</v>
      </c>
      <c r="K11" s="8">
        <f>J11+27</f>
        <v>34</v>
      </c>
      <c r="L11" s="8">
        <v>21</v>
      </c>
      <c r="M11" s="8">
        <f>99+L11</f>
        <v>120</v>
      </c>
      <c r="N11" s="22">
        <f t="shared" si="0"/>
        <v>0.3333333333333333</v>
      </c>
      <c r="O11" s="22">
        <f t="shared" si="0"/>
        <v>0.2833333333333333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57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23</v>
      </c>
      <c r="M12" s="8">
        <f>L12+101</f>
        <v>124</v>
      </c>
      <c r="N12" s="22">
        <f t="shared" si="0"/>
        <v>0.13043478260869565</v>
      </c>
      <c r="O12" s="22">
        <f t="shared" si="0"/>
        <v>0.25806451612903225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35" t="s">
        <v>26</v>
      </c>
      <c r="C14" s="35" t="s">
        <v>27</v>
      </c>
      <c r="D14" s="35" t="s">
        <v>27</v>
      </c>
      <c r="E14" s="35" t="s">
        <v>26</v>
      </c>
      <c r="F14" s="35" t="s">
        <v>27</v>
      </c>
      <c r="G14" s="35" t="s">
        <v>26</v>
      </c>
      <c r="H14" s="35" t="s">
        <v>26</v>
      </c>
      <c r="I14" s="35" t="s">
        <v>27</v>
      </c>
      <c r="J14" s="8">
        <v>3</v>
      </c>
      <c r="K14" s="8">
        <f>J14+22</f>
        <v>25</v>
      </c>
      <c r="L14" s="8">
        <v>23</v>
      </c>
      <c r="M14" s="8">
        <f>L14+104</f>
        <v>127</v>
      </c>
      <c r="N14" s="22">
        <f>J14/L14</f>
        <v>0.13043478260869565</v>
      </c>
      <c r="O14" s="22">
        <f>K14/M14</f>
        <v>0.1968503937007874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58</v>
      </c>
      <c r="E17" s="15" t="s">
        <v>58</v>
      </c>
      <c r="F17" s="15" t="s">
        <v>57</v>
      </c>
      <c r="G17" s="15" t="s">
        <v>57</v>
      </c>
      <c r="H17" s="15" t="s">
        <v>58</v>
      </c>
      <c r="I17" s="15" t="s">
        <v>58</v>
      </c>
      <c r="J17" s="8">
        <v>4</v>
      </c>
      <c r="K17" s="8">
        <f>J17+14</f>
        <v>18</v>
      </c>
      <c r="L17" s="8">
        <v>18</v>
      </c>
      <c r="M17" s="8">
        <f>L17+76</f>
        <v>94</v>
      </c>
      <c r="N17" s="22">
        <f>J17/L17</f>
        <v>0.2222222222222222</v>
      </c>
      <c r="O17" s="22">
        <f>K17/M17</f>
        <v>0.19148936170212766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58</v>
      </c>
      <c r="E18" s="15" t="s">
        <v>58</v>
      </c>
      <c r="F18" s="15" t="s">
        <v>58</v>
      </c>
      <c r="G18" s="15" t="s">
        <v>57</v>
      </c>
      <c r="H18" s="15" t="s">
        <v>57</v>
      </c>
      <c r="I18" s="15" t="s">
        <v>57</v>
      </c>
      <c r="J18" s="8">
        <v>5</v>
      </c>
      <c r="K18" s="8">
        <f>J18+25</f>
        <v>30</v>
      </c>
      <c r="L18" s="8">
        <v>23</v>
      </c>
      <c r="M18" s="8">
        <f>L18+103</f>
        <v>126</v>
      </c>
      <c r="N18" s="22">
        <f>J18/L18</f>
        <v>0.21739130434782608</v>
      </c>
      <c r="O18" s="22">
        <f>K18/M18</f>
        <v>0.23809523809523808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26</v>
      </c>
      <c r="C20" s="35" t="s">
        <v>27</v>
      </c>
      <c r="D20" s="35" t="s">
        <v>27</v>
      </c>
      <c r="E20" s="35" t="s">
        <v>26</v>
      </c>
      <c r="F20" s="35" t="s">
        <v>27</v>
      </c>
      <c r="G20" s="35" t="s">
        <v>26</v>
      </c>
      <c r="H20" s="35" t="s">
        <v>26</v>
      </c>
      <c r="I20" s="35" t="s">
        <v>27</v>
      </c>
      <c r="J20" s="16">
        <v>8</v>
      </c>
      <c r="K20" s="16">
        <f>J20+35</f>
        <v>43</v>
      </c>
      <c r="L20" s="8">
        <v>23</v>
      </c>
      <c r="M20" s="8">
        <f>L20+105</f>
        <v>128</v>
      </c>
      <c r="N20" s="22">
        <f>J20/L20</f>
        <v>0.34782608695652173</v>
      </c>
      <c r="O20" s="22">
        <f>K20/M20</f>
        <v>0.3359375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58</v>
      </c>
      <c r="E24" s="15" t="s">
        <v>58</v>
      </c>
      <c r="F24" s="15" t="s">
        <v>58</v>
      </c>
      <c r="G24" s="15" t="s">
        <v>57</v>
      </c>
      <c r="H24" s="15" t="s">
        <v>57</v>
      </c>
      <c r="I24" s="15" t="s">
        <v>58</v>
      </c>
      <c r="J24" s="8">
        <v>1</v>
      </c>
      <c r="K24" s="8">
        <f>J24+4</f>
        <v>5</v>
      </c>
      <c r="L24" s="16">
        <v>22</v>
      </c>
      <c r="M24" s="8">
        <f>L24+100</f>
        <v>122</v>
      </c>
      <c r="N24" s="22">
        <f>J24/L24</f>
        <v>0.045454545454545456</v>
      </c>
      <c r="O24" s="22">
        <f>K24/M24</f>
        <v>0.040983606557377046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44" t="s">
        <v>27</v>
      </c>
      <c r="C28" s="44" t="s">
        <v>27</v>
      </c>
      <c r="D28" s="44" t="s">
        <v>26</v>
      </c>
      <c r="E28" s="44" t="s">
        <v>27</v>
      </c>
      <c r="F28" s="44" t="s">
        <v>27</v>
      </c>
      <c r="G28" s="44" t="s">
        <v>26</v>
      </c>
      <c r="H28" s="44" t="s">
        <v>26</v>
      </c>
      <c r="I28" s="44" t="s">
        <v>27</v>
      </c>
      <c r="J28" s="8">
        <v>11</v>
      </c>
      <c r="K28" s="8">
        <f>J28+24</f>
        <v>35</v>
      </c>
      <c r="L28" s="8">
        <v>23</v>
      </c>
      <c r="M28" s="8">
        <f>L28+80</f>
        <v>103</v>
      </c>
      <c r="N28" s="22">
        <f aca="true" t="shared" si="1" ref="N28:O32">J28/L28</f>
        <v>0.4782608695652174</v>
      </c>
      <c r="O28" s="22">
        <f t="shared" si="1"/>
        <v>0.33980582524271846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57</v>
      </c>
      <c r="F29" s="15" t="s">
        <v>57</v>
      </c>
      <c r="G29" s="15" t="s">
        <v>57</v>
      </c>
      <c r="H29" s="15" t="s">
        <v>57</v>
      </c>
      <c r="I29" s="15" t="s">
        <v>58</v>
      </c>
      <c r="J29" s="26">
        <v>2</v>
      </c>
      <c r="K29" s="8">
        <f>J29+13</f>
        <v>15</v>
      </c>
      <c r="L29" s="8">
        <v>14</v>
      </c>
      <c r="M29" s="8">
        <f>L29+47</f>
        <v>61</v>
      </c>
      <c r="N29" s="22">
        <f t="shared" si="1"/>
        <v>0.14285714285714285</v>
      </c>
      <c r="O29" s="22">
        <f t="shared" si="1"/>
        <v>0.2459016393442623</v>
      </c>
      <c r="P29" s="9" t="s">
        <v>56</v>
      </c>
    </row>
    <row r="30" spans="1:16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26">
        <v>2</v>
      </c>
      <c r="K30" s="26">
        <f>J30+12</f>
        <v>14</v>
      </c>
      <c r="L30" s="8">
        <v>18</v>
      </c>
      <c r="M30" s="8">
        <f>L30+58</f>
        <v>76</v>
      </c>
      <c r="N30" s="22">
        <f t="shared" si="1"/>
        <v>0.1111111111111111</v>
      </c>
      <c r="O30" s="22">
        <f t="shared" si="1"/>
        <v>0.18421052631578946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57</v>
      </c>
      <c r="E31" s="15" t="s">
        <v>58</v>
      </c>
      <c r="F31" s="15" t="s">
        <v>57</v>
      </c>
      <c r="G31" s="15" t="s">
        <v>57</v>
      </c>
      <c r="H31" s="15" t="s">
        <v>57</v>
      </c>
      <c r="I31" s="15" t="s">
        <v>58</v>
      </c>
      <c r="J31" s="26">
        <v>3</v>
      </c>
      <c r="K31" s="26">
        <f>J31+7</f>
        <v>10</v>
      </c>
      <c r="L31" s="8">
        <v>23</v>
      </c>
      <c r="M31" s="8">
        <f>L31+40</f>
        <v>63</v>
      </c>
      <c r="N31" s="22">
        <f t="shared" si="1"/>
        <v>0.13043478260869565</v>
      </c>
      <c r="O31" s="22">
        <f t="shared" si="1"/>
        <v>0.15873015873015872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57</v>
      </c>
      <c r="D32" s="15" t="s">
        <v>26</v>
      </c>
      <c r="E32" s="15" t="s">
        <v>58</v>
      </c>
      <c r="F32" s="15" t="s">
        <v>57</v>
      </c>
      <c r="G32" s="15" t="s">
        <v>57</v>
      </c>
      <c r="H32" s="15" t="s">
        <v>58</v>
      </c>
      <c r="I32" s="15" t="s">
        <v>58</v>
      </c>
      <c r="J32" s="26">
        <v>4</v>
      </c>
      <c r="K32" s="26">
        <f>J32+18</f>
        <v>22</v>
      </c>
      <c r="L32" s="16">
        <v>23</v>
      </c>
      <c r="M32" s="8">
        <f>L32+62</f>
        <v>85</v>
      </c>
      <c r="N32" s="22">
        <f t="shared" si="1"/>
        <v>0.17391304347826086</v>
      </c>
      <c r="O32" s="22">
        <f t="shared" si="1"/>
        <v>0.25882352941176473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58</v>
      </c>
      <c r="D34" s="15" t="s">
        <v>58</v>
      </c>
      <c r="E34" s="15" t="s">
        <v>58</v>
      </c>
      <c r="F34" s="15" t="s">
        <v>58</v>
      </c>
      <c r="G34" s="15" t="s">
        <v>57</v>
      </c>
      <c r="H34" s="15" t="s">
        <v>57</v>
      </c>
      <c r="I34" s="15" t="s">
        <v>58</v>
      </c>
      <c r="J34" s="26">
        <v>5</v>
      </c>
      <c r="K34" s="26">
        <f>J34+13</f>
        <v>18</v>
      </c>
      <c r="L34" s="8">
        <v>23</v>
      </c>
      <c r="M34" s="8">
        <f>L34+41</f>
        <v>64</v>
      </c>
      <c r="N34" s="22">
        <f>J34/L34</f>
        <v>0.21739130434782608</v>
      </c>
      <c r="O34" s="22">
        <f>K34/M34</f>
        <v>0.28125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58</v>
      </c>
      <c r="D35" s="15" t="s">
        <v>57</v>
      </c>
      <c r="E35" s="15" t="s">
        <v>57</v>
      </c>
      <c r="F35" s="15" t="s">
        <v>58</v>
      </c>
      <c r="G35" s="15" t="s">
        <v>58</v>
      </c>
      <c r="H35" s="15" t="s">
        <v>57</v>
      </c>
      <c r="I35" s="15" t="s">
        <v>58</v>
      </c>
      <c r="J35" s="26">
        <v>3</v>
      </c>
      <c r="K35" s="26">
        <f>J35+18</f>
        <v>21</v>
      </c>
      <c r="L35" s="8">
        <v>23</v>
      </c>
      <c r="M35" s="8">
        <f>L35+40</f>
        <v>63</v>
      </c>
      <c r="N35" s="22">
        <f>J35/L35</f>
        <v>0.13043478260869565</v>
      </c>
      <c r="O35" s="22">
        <f>K35/M35</f>
        <v>0.3333333333333333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8</v>
      </c>
      <c r="C38" s="1">
        <f t="shared" si="2"/>
        <v>3</v>
      </c>
      <c r="D38" s="1">
        <f t="shared" si="2"/>
        <v>5</v>
      </c>
      <c r="E38" s="1">
        <f t="shared" si="2"/>
        <v>5</v>
      </c>
      <c r="F38" s="1">
        <f t="shared" si="2"/>
        <v>6</v>
      </c>
      <c r="G38" s="1">
        <f t="shared" si="2"/>
        <v>14</v>
      </c>
      <c r="H38" s="1">
        <f t="shared" si="2"/>
        <v>13</v>
      </c>
      <c r="I38" s="1">
        <f t="shared" si="2"/>
        <v>1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7</v>
      </c>
      <c r="C39" s="1">
        <f t="shared" si="3"/>
        <v>12</v>
      </c>
      <c r="D39" s="1">
        <f t="shared" si="3"/>
        <v>10</v>
      </c>
      <c r="E39" s="1">
        <f t="shared" si="3"/>
        <v>10</v>
      </c>
      <c r="F39" s="1">
        <f t="shared" si="3"/>
        <v>9</v>
      </c>
      <c r="G39" s="1">
        <f t="shared" si="3"/>
        <v>1</v>
      </c>
      <c r="H39" s="1">
        <f t="shared" si="3"/>
        <v>2</v>
      </c>
      <c r="I39" s="1">
        <f t="shared" si="3"/>
        <v>14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0.5333333333333333</v>
      </c>
      <c r="C41" s="11">
        <f t="shared" si="5"/>
        <v>0.2</v>
      </c>
      <c r="D41" s="11">
        <f t="shared" si="5"/>
        <v>0.3333333333333333</v>
      </c>
      <c r="E41" s="11">
        <f t="shared" si="5"/>
        <v>0.3333333333333333</v>
      </c>
      <c r="F41" s="11">
        <f t="shared" si="5"/>
        <v>0.4</v>
      </c>
      <c r="G41" s="11">
        <f t="shared" si="5"/>
        <v>0.9333333333333333</v>
      </c>
      <c r="H41" s="11">
        <f t="shared" si="5"/>
        <v>0.8666666666666667</v>
      </c>
      <c r="I41" s="11">
        <f t="shared" si="5"/>
        <v>0.06666666666666667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0.4666666666666667</v>
      </c>
      <c r="C42" s="11">
        <f t="shared" si="6"/>
        <v>0.8</v>
      </c>
      <c r="D42" s="11">
        <f t="shared" si="6"/>
        <v>0.6666666666666666</v>
      </c>
      <c r="E42" s="11">
        <f t="shared" si="6"/>
        <v>0.6666666666666666</v>
      </c>
      <c r="F42" s="11">
        <f t="shared" si="6"/>
        <v>0.6</v>
      </c>
      <c r="G42" s="11">
        <f t="shared" si="6"/>
        <v>0.06666666666666667</v>
      </c>
      <c r="H42" s="11">
        <f t="shared" si="6"/>
        <v>0.13333333333333333</v>
      </c>
      <c r="I42" s="11">
        <f t="shared" si="6"/>
        <v>0.9333333333333333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70" t="s">
        <v>94</v>
      </c>
      <c r="B49" s="54"/>
      <c r="C49" s="54"/>
      <c r="D49" s="54"/>
      <c r="E49" s="54"/>
      <c r="F49" s="54"/>
      <c r="G49" s="54"/>
      <c r="H49" s="54"/>
      <c r="I49" s="54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4">
    <mergeCell ref="A51:E51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37" sqref="B37:B4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58</v>
      </c>
      <c r="E2" s="15" t="s">
        <v>58</v>
      </c>
      <c r="F2" s="15" t="s">
        <v>57</v>
      </c>
      <c r="G2" s="15" t="s">
        <v>58</v>
      </c>
      <c r="H2" s="15" t="s">
        <v>58</v>
      </c>
      <c r="I2" s="15" t="s">
        <v>57</v>
      </c>
      <c r="J2" s="8">
        <v>4</v>
      </c>
      <c r="K2" s="8">
        <f>J2+27</f>
        <v>31</v>
      </c>
      <c r="L2" s="8">
        <v>22</v>
      </c>
      <c r="M2" s="8">
        <f>105+L2</f>
        <v>127</v>
      </c>
      <c r="N2" s="22">
        <f>J2/L2</f>
        <v>0.18181818181818182</v>
      </c>
      <c r="O2" s="22">
        <f>K2/M2</f>
        <v>0.2440944881889764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71" t="s">
        <v>95</v>
      </c>
      <c r="C8" s="71" t="s">
        <v>95</v>
      </c>
      <c r="D8" s="71" t="s">
        <v>95</v>
      </c>
      <c r="E8" s="71" t="s">
        <v>95</v>
      </c>
      <c r="F8" s="71" t="s">
        <v>95</v>
      </c>
      <c r="G8" s="71" t="s">
        <v>95</v>
      </c>
      <c r="H8" s="71" t="s">
        <v>95</v>
      </c>
      <c r="I8" s="71" t="s">
        <v>95</v>
      </c>
      <c r="J8" s="8">
        <v>7</v>
      </c>
      <c r="K8" s="8">
        <f>J8+31</f>
        <v>38</v>
      </c>
      <c r="L8" s="8">
        <v>22</v>
      </c>
      <c r="M8" s="8">
        <f>104+L8</f>
        <v>126</v>
      </c>
      <c r="N8" s="22">
        <f>J8/L8</f>
        <v>0.3181818181818182</v>
      </c>
      <c r="O8" s="22">
        <f>K8/M8</f>
        <v>0.30158730158730157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49" t="s">
        <v>27</v>
      </c>
      <c r="C11" s="49" t="s">
        <v>27</v>
      </c>
      <c r="D11" s="49" t="s">
        <v>27</v>
      </c>
      <c r="E11" s="49" t="s">
        <v>27</v>
      </c>
      <c r="F11" s="49" t="s">
        <v>27</v>
      </c>
      <c r="G11" s="49" t="s">
        <v>26</v>
      </c>
      <c r="H11" s="49" t="s">
        <v>26</v>
      </c>
      <c r="I11" s="49" t="s">
        <v>27</v>
      </c>
      <c r="J11" s="8">
        <v>7</v>
      </c>
      <c r="K11" s="8">
        <f>J11+27</f>
        <v>34</v>
      </c>
      <c r="L11" s="8">
        <v>20</v>
      </c>
      <c r="M11" s="8">
        <f>99+L11</f>
        <v>119</v>
      </c>
      <c r="N11" s="22">
        <f t="shared" si="0"/>
        <v>0.35</v>
      </c>
      <c r="O11" s="22">
        <f t="shared" si="0"/>
        <v>0.2857142857142857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58</v>
      </c>
      <c r="G12" s="15" t="s">
        <v>58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22</v>
      </c>
      <c r="M12" s="8">
        <f>L12+101</f>
        <v>123</v>
      </c>
      <c r="N12" s="22">
        <f t="shared" si="0"/>
        <v>0.13636363636363635</v>
      </c>
      <c r="O12" s="22">
        <f t="shared" si="0"/>
        <v>0.2601626016260163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58</v>
      </c>
      <c r="E14" s="15" t="s">
        <v>58</v>
      </c>
      <c r="F14" s="15" t="s">
        <v>58</v>
      </c>
      <c r="G14" s="15" t="s">
        <v>58</v>
      </c>
      <c r="H14" s="15" t="s">
        <v>57</v>
      </c>
      <c r="I14" s="15" t="s">
        <v>58</v>
      </c>
      <c r="J14" s="8">
        <v>2</v>
      </c>
      <c r="K14" s="8">
        <f>J14+22</f>
        <v>24</v>
      </c>
      <c r="L14" s="8">
        <v>22</v>
      </c>
      <c r="M14" s="8">
        <f>L14+104</f>
        <v>126</v>
      </c>
      <c r="N14" s="22">
        <f>J14/L14</f>
        <v>0.09090909090909091</v>
      </c>
      <c r="O14" s="22">
        <f>K14/M14</f>
        <v>0.19047619047619047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57</v>
      </c>
      <c r="H17" s="15" t="s">
        <v>58</v>
      </c>
      <c r="I17" s="15" t="s">
        <v>58</v>
      </c>
      <c r="J17" s="8">
        <v>4</v>
      </c>
      <c r="K17" s="8">
        <f>J17+14</f>
        <v>18</v>
      </c>
      <c r="L17" s="8">
        <v>17</v>
      </c>
      <c r="M17" s="8">
        <f>L17+76</f>
        <v>93</v>
      </c>
      <c r="N17" s="22">
        <f>J17/L17</f>
        <v>0.23529411764705882</v>
      </c>
      <c r="O17" s="22">
        <f>K17/M17</f>
        <v>0.1935483870967742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57</v>
      </c>
      <c r="E18" s="15" t="s">
        <v>58</v>
      </c>
      <c r="F18" s="15" t="s">
        <v>58</v>
      </c>
      <c r="G18" s="15" t="s">
        <v>57</v>
      </c>
      <c r="H18" s="15" t="s">
        <v>58</v>
      </c>
      <c r="I18" s="15" t="s">
        <v>58</v>
      </c>
      <c r="J18" s="8">
        <v>5</v>
      </c>
      <c r="K18" s="8">
        <f>J18+25</f>
        <v>30</v>
      </c>
      <c r="L18" s="8">
        <v>22</v>
      </c>
      <c r="M18" s="8">
        <f>L18+103</f>
        <v>125</v>
      </c>
      <c r="N18" s="22">
        <f>J18/L18</f>
        <v>0.22727272727272727</v>
      </c>
      <c r="O18" s="22">
        <f>K18/M18</f>
        <v>0.24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27</v>
      </c>
      <c r="C20" s="35" t="s">
        <v>27</v>
      </c>
      <c r="D20" s="35" t="s">
        <v>27</v>
      </c>
      <c r="E20" s="35" t="s">
        <v>27</v>
      </c>
      <c r="F20" s="35" t="s">
        <v>27</v>
      </c>
      <c r="G20" s="35" t="s">
        <v>26</v>
      </c>
      <c r="H20" s="35" t="s">
        <v>27</v>
      </c>
      <c r="I20" s="35" t="s">
        <v>27</v>
      </c>
      <c r="J20" s="16">
        <v>7</v>
      </c>
      <c r="K20" s="16">
        <f>J20+35</f>
        <v>42</v>
      </c>
      <c r="L20" s="8">
        <v>22</v>
      </c>
      <c r="M20" s="8">
        <f>L20+105</f>
        <v>127</v>
      </c>
      <c r="N20" s="22">
        <f>J20/L20</f>
        <v>0.3181818181818182</v>
      </c>
      <c r="O20" s="22">
        <f>K20/M20</f>
        <v>0.33070866141732286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58</v>
      </c>
      <c r="E24" s="15" t="s">
        <v>58</v>
      </c>
      <c r="F24" s="15" t="s">
        <v>58</v>
      </c>
      <c r="G24" s="15" t="s">
        <v>57</v>
      </c>
      <c r="H24" s="15" t="s">
        <v>57</v>
      </c>
      <c r="I24" s="15" t="s">
        <v>58</v>
      </c>
      <c r="J24" s="8">
        <v>1</v>
      </c>
      <c r="K24" s="8">
        <f>J24+4</f>
        <v>5</v>
      </c>
      <c r="L24" s="16">
        <v>21</v>
      </c>
      <c r="M24" s="8">
        <f>L24+100</f>
        <v>121</v>
      </c>
      <c r="N24" s="22">
        <f>J24/L24</f>
        <v>0.047619047619047616</v>
      </c>
      <c r="O24" s="22">
        <f>K24/M24</f>
        <v>0.04132231404958678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35" t="s">
        <v>27</v>
      </c>
      <c r="C28" s="35" t="s">
        <v>27</v>
      </c>
      <c r="D28" s="35" t="s">
        <v>27</v>
      </c>
      <c r="E28" s="35" t="s">
        <v>27</v>
      </c>
      <c r="F28" s="35" t="s">
        <v>27</v>
      </c>
      <c r="G28" s="35" t="s">
        <v>26</v>
      </c>
      <c r="H28" s="35" t="s">
        <v>27</v>
      </c>
      <c r="I28" s="35" t="s">
        <v>27</v>
      </c>
      <c r="J28" s="8">
        <v>10</v>
      </c>
      <c r="K28" s="8">
        <f>J28+24</f>
        <v>34</v>
      </c>
      <c r="L28" s="8">
        <v>22</v>
      </c>
      <c r="M28" s="8">
        <f>L28+80</f>
        <v>102</v>
      </c>
      <c r="N28" s="22">
        <f aca="true" t="shared" si="1" ref="N28:O32">J28/L28</f>
        <v>0.45454545454545453</v>
      </c>
      <c r="O28" s="22">
        <f t="shared" si="1"/>
        <v>0.3333333333333333</v>
      </c>
      <c r="P28" s="9" t="s">
        <v>55</v>
      </c>
    </row>
    <row r="29" spans="1:16" ht="10.5" customHeight="1">
      <c r="A29" s="5">
        <v>27</v>
      </c>
      <c r="B29" s="71" t="s">
        <v>27</v>
      </c>
      <c r="C29" s="71" t="s">
        <v>27</v>
      </c>
      <c r="D29" s="71" t="s">
        <v>27</v>
      </c>
      <c r="E29" s="71" t="s">
        <v>27</v>
      </c>
      <c r="F29" s="71" t="s">
        <v>27</v>
      </c>
      <c r="G29" s="71" t="s">
        <v>27</v>
      </c>
      <c r="H29" s="71" t="s">
        <v>27</v>
      </c>
      <c r="I29" s="71" t="s">
        <v>27</v>
      </c>
      <c r="J29" s="26">
        <v>2</v>
      </c>
      <c r="K29" s="8">
        <f>J29+13</f>
        <v>15</v>
      </c>
      <c r="L29" s="8">
        <v>14</v>
      </c>
      <c r="M29" s="8">
        <f>L29+47</f>
        <v>61</v>
      </c>
      <c r="N29" s="22">
        <f t="shared" si="1"/>
        <v>0.14285714285714285</v>
      </c>
      <c r="O29" s="22">
        <f t="shared" si="1"/>
        <v>0.2459016393442623</v>
      </c>
      <c r="P29" s="9" t="s">
        <v>56</v>
      </c>
    </row>
    <row r="30" spans="1:16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26">
        <v>2</v>
      </c>
      <c r="K30" s="26">
        <f>J30+12</f>
        <v>14</v>
      </c>
      <c r="L30" s="8">
        <v>18</v>
      </c>
      <c r="M30" s="8">
        <f>L30+58</f>
        <v>76</v>
      </c>
      <c r="N30" s="22">
        <f t="shared" si="1"/>
        <v>0.1111111111111111</v>
      </c>
      <c r="O30" s="22">
        <f t="shared" si="1"/>
        <v>0.18421052631578946</v>
      </c>
      <c r="P30" s="9" t="s">
        <v>20</v>
      </c>
    </row>
    <row r="31" spans="1:16" ht="10.5" customHeight="1">
      <c r="A31" s="5">
        <v>29</v>
      </c>
      <c r="B31" s="49" t="s">
        <v>74</v>
      </c>
      <c r="C31" s="49" t="s">
        <v>74</v>
      </c>
      <c r="D31" s="49" t="s">
        <v>74</v>
      </c>
      <c r="E31" s="49" t="s">
        <v>74</v>
      </c>
      <c r="F31" s="49" t="s">
        <v>74</v>
      </c>
      <c r="G31" s="49" t="s">
        <v>96</v>
      </c>
      <c r="H31" s="49" t="s">
        <v>96</v>
      </c>
      <c r="I31" s="49" t="s">
        <v>74</v>
      </c>
      <c r="J31" s="26">
        <v>3</v>
      </c>
      <c r="K31" s="26">
        <f>J31+7</f>
        <v>10</v>
      </c>
      <c r="L31" s="8">
        <v>22</v>
      </c>
      <c r="M31" s="8">
        <f>L31+40</f>
        <v>62</v>
      </c>
      <c r="N31" s="22">
        <f t="shared" si="1"/>
        <v>0.13636363636363635</v>
      </c>
      <c r="O31" s="22">
        <f t="shared" si="1"/>
        <v>0.16129032258064516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57</v>
      </c>
      <c r="E32" s="15" t="s">
        <v>58</v>
      </c>
      <c r="F32" s="15" t="s">
        <v>58</v>
      </c>
      <c r="G32" s="15" t="s">
        <v>57</v>
      </c>
      <c r="H32" s="15" t="s">
        <v>58</v>
      </c>
      <c r="I32" s="15" t="s">
        <v>58</v>
      </c>
      <c r="J32" s="26">
        <v>4</v>
      </c>
      <c r="K32" s="26">
        <f>J32+18</f>
        <v>22</v>
      </c>
      <c r="L32" s="16">
        <v>22</v>
      </c>
      <c r="M32" s="8">
        <f>L32+62</f>
        <v>84</v>
      </c>
      <c r="N32" s="22">
        <f t="shared" si="1"/>
        <v>0.18181818181818182</v>
      </c>
      <c r="O32" s="22">
        <f t="shared" si="1"/>
        <v>0.2619047619047619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57</v>
      </c>
      <c r="E34" s="15" t="s">
        <v>58</v>
      </c>
      <c r="F34" s="15" t="s">
        <v>58</v>
      </c>
      <c r="G34" s="15" t="s">
        <v>57</v>
      </c>
      <c r="H34" s="15" t="s">
        <v>58</v>
      </c>
      <c r="I34" s="15" t="s">
        <v>58</v>
      </c>
      <c r="J34" s="26">
        <v>5</v>
      </c>
      <c r="K34" s="26">
        <f>J34+13</f>
        <v>18</v>
      </c>
      <c r="L34" s="8">
        <v>22</v>
      </c>
      <c r="M34" s="8">
        <f>L34+41</f>
        <v>63</v>
      </c>
      <c r="N34" s="22">
        <f>J34/L34</f>
        <v>0.22727272727272727</v>
      </c>
      <c r="O34" s="22">
        <f>K34/M34</f>
        <v>0.2857142857142857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57</v>
      </c>
      <c r="D35" s="15" t="s">
        <v>58</v>
      </c>
      <c r="E35" s="15" t="s">
        <v>58</v>
      </c>
      <c r="F35" s="15" t="s">
        <v>57</v>
      </c>
      <c r="G35" s="15" t="s">
        <v>58</v>
      </c>
      <c r="H35" s="15" t="s">
        <v>57</v>
      </c>
      <c r="I35" s="15" t="s">
        <v>58</v>
      </c>
      <c r="J35" s="26">
        <v>3</v>
      </c>
      <c r="K35" s="26">
        <f>J35+18</f>
        <v>21</v>
      </c>
      <c r="L35" s="8">
        <v>22</v>
      </c>
      <c r="M35" s="8">
        <f>L35+40</f>
        <v>62</v>
      </c>
      <c r="N35" s="22">
        <f>J35/L35</f>
        <v>0.13636363636363635</v>
      </c>
      <c r="O35" s="22">
        <f>K35/M35</f>
        <v>0.3387096774193548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</v>
      </c>
      <c r="C38" s="1">
        <f t="shared" si="2"/>
        <v>6</v>
      </c>
      <c r="D38" s="1">
        <f t="shared" si="2"/>
        <v>4</v>
      </c>
      <c r="E38" s="1">
        <f t="shared" si="2"/>
        <v>0</v>
      </c>
      <c r="F38" s="1">
        <f t="shared" si="2"/>
        <v>2</v>
      </c>
      <c r="G38" s="1">
        <f t="shared" si="2"/>
        <v>9</v>
      </c>
      <c r="H38" s="1">
        <f t="shared" si="2"/>
        <v>6</v>
      </c>
      <c r="I38" s="1">
        <f t="shared" si="2"/>
        <v>1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14</v>
      </c>
      <c r="C39" s="1">
        <f t="shared" si="3"/>
        <v>9</v>
      </c>
      <c r="D39" s="1">
        <f t="shared" si="3"/>
        <v>11</v>
      </c>
      <c r="E39" s="1">
        <f t="shared" si="3"/>
        <v>15</v>
      </c>
      <c r="F39" s="1">
        <f t="shared" si="3"/>
        <v>13</v>
      </c>
      <c r="G39" s="1">
        <f t="shared" si="3"/>
        <v>6</v>
      </c>
      <c r="H39" s="1">
        <f t="shared" si="3"/>
        <v>9</v>
      </c>
      <c r="I39" s="1">
        <f t="shared" si="3"/>
        <v>14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0.06666666666666667</v>
      </c>
      <c r="C41" s="11">
        <f t="shared" si="5"/>
        <v>0.4</v>
      </c>
      <c r="D41" s="11">
        <f t="shared" si="5"/>
        <v>0.26666666666666666</v>
      </c>
      <c r="E41" s="11">
        <f t="shared" si="5"/>
        <v>0</v>
      </c>
      <c r="F41" s="11">
        <f t="shared" si="5"/>
        <v>0.13333333333333333</v>
      </c>
      <c r="G41" s="11">
        <f t="shared" si="5"/>
        <v>0.6</v>
      </c>
      <c r="H41" s="11">
        <f t="shared" si="5"/>
        <v>0.4</v>
      </c>
      <c r="I41" s="11">
        <f t="shared" si="5"/>
        <v>0.06666666666666667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0.9333333333333333</v>
      </c>
      <c r="C42" s="11">
        <f t="shared" si="6"/>
        <v>0.6</v>
      </c>
      <c r="D42" s="11">
        <f t="shared" si="6"/>
        <v>0.7333333333333333</v>
      </c>
      <c r="E42" s="11">
        <f t="shared" si="6"/>
        <v>1</v>
      </c>
      <c r="F42" s="11">
        <f t="shared" si="6"/>
        <v>0.8666666666666667</v>
      </c>
      <c r="G42" s="11">
        <f t="shared" si="6"/>
        <v>0.4</v>
      </c>
      <c r="H42" s="11">
        <f t="shared" si="6"/>
        <v>0.6</v>
      </c>
      <c r="I42" s="11">
        <f t="shared" si="6"/>
        <v>0.9333333333333333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70" t="s">
        <v>94</v>
      </c>
      <c r="B49" s="54"/>
      <c r="C49" s="54"/>
      <c r="D49" s="54"/>
      <c r="E49" s="54"/>
      <c r="F49" s="54"/>
      <c r="G49" s="54"/>
      <c r="H49" s="54"/>
      <c r="I49" s="54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4">
    <mergeCell ref="A51:E51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2" sqref="L32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57</v>
      </c>
      <c r="D2" s="15" t="s">
        <v>57</v>
      </c>
      <c r="E2" s="15" t="s">
        <v>58</v>
      </c>
      <c r="F2" s="15" t="s">
        <v>57</v>
      </c>
      <c r="G2" s="15" t="s">
        <v>58</v>
      </c>
      <c r="H2" s="15" t="s">
        <v>58</v>
      </c>
      <c r="I2" s="15" t="s">
        <v>58</v>
      </c>
      <c r="J2" s="8">
        <v>4</v>
      </c>
      <c r="K2" s="8">
        <f>J2+27</f>
        <v>31</v>
      </c>
      <c r="L2" s="8">
        <v>21</v>
      </c>
      <c r="M2" s="8">
        <f>105+L2</f>
        <v>126</v>
      </c>
      <c r="N2" s="22">
        <f>J2/L2</f>
        <v>0.19047619047619047</v>
      </c>
      <c r="O2" s="22">
        <f>K2/M2</f>
        <v>0.24603174603174602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35" t="s">
        <v>27</v>
      </c>
      <c r="C8" s="35" t="s">
        <v>26</v>
      </c>
      <c r="D8" s="35" t="s">
        <v>26</v>
      </c>
      <c r="E8" s="35" t="s">
        <v>27</v>
      </c>
      <c r="F8" s="35" t="s">
        <v>27</v>
      </c>
      <c r="G8" s="35" t="s">
        <v>26</v>
      </c>
      <c r="H8" s="35" t="s">
        <v>27</v>
      </c>
      <c r="I8" s="35" t="s">
        <v>27</v>
      </c>
      <c r="J8" s="8">
        <v>6</v>
      </c>
      <c r="K8" s="8">
        <f>J8+31</f>
        <v>37</v>
      </c>
      <c r="L8" s="8">
        <v>21</v>
      </c>
      <c r="M8" s="8">
        <f>104+L8</f>
        <v>125</v>
      </c>
      <c r="N8" s="22">
        <f>J8/L8</f>
        <v>0.2857142857142857</v>
      </c>
      <c r="O8" s="22">
        <f>K8/M8</f>
        <v>0.296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57</v>
      </c>
      <c r="E11" s="15" t="s">
        <v>58</v>
      </c>
      <c r="F11" s="15" t="s">
        <v>58</v>
      </c>
      <c r="G11" s="15" t="s">
        <v>57</v>
      </c>
      <c r="H11" s="15" t="s">
        <v>58</v>
      </c>
      <c r="I11" s="15" t="s">
        <v>57</v>
      </c>
      <c r="J11" s="8">
        <v>7</v>
      </c>
      <c r="K11" s="8">
        <f>J11+27</f>
        <v>34</v>
      </c>
      <c r="L11" s="8">
        <v>19</v>
      </c>
      <c r="M11" s="8">
        <f>99+L11</f>
        <v>118</v>
      </c>
      <c r="N11" s="22">
        <f t="shared" si="0"/>
        <v>0.3684210526315789</v>
      </c>
      <c r="O11" s="22">
        <f t="shared" si="0"/>
        <v>0.288135593220339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57</v>
      </c>
      <c r="D12" s="15" t="s">
        <v>58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58</v>
      </c>
      <c r="J12" s="8">
        <v>3</v>
      </c>
      <c r="K12" s="8">
        <f>J12+29</f>
        <v>32</v>
      </c>
      <c r="L12" s="8">
        <v>21</v>
      </c>
      <c r="M12" s="8">
        <f>L12+101</f>
        <v>122</v>
      </c>
      <c r="N12" s="22">
        <f t="shared" si="0"/>
        <v>0.14285714285714285</v>
      </c>
      <c r="O12" s="22">
        <f t="shared" si="0"/>
        <v>0.26229508196721313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35" t="s">
        <v>27</v>
      </c>
      <c r="C14" s="35" t="s">
        <v>26</v>
      </c>
      <c r="D14" s="35" t="s">
        <v>26</v>
      </c>
      <c r="E14" s="35" t="s">
        <v>27</v>
      </c>
      <c r="F14" s="35" t="s">
        <v>27</v>
      </c>
      <c r="G14" s="35" t="s">
        <v>26</v>
      </c>
      <c r="H14" s="35" t="s">
        <v>27</v>
      </c>
      <c r="I14" s="35" t="s">
        <v>27</v>
      </c>
      <c r="J14" s="8">
        <v>2</v>
      </c>
      <c r="K14" s="8">
        <f>J14+22</f>
        <v>24</v>
      </c>
      <c r="L14" s="8">
        <v>21</v>
      </c>
      <c r="M14" s="8">
        <f>L14+104</f>
        <v>125</v>
      </c>
      <c r="N14" s="22">
        <f>J14/L14</f>
        <v>0.09523809523809523</v>
      </c>
      <c r="O14" s="22">
        <f>K14/M14</f>
        <v>0.192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57</v>
      </c>
      <c r="H17" s="15" t="s">
        <v>57</v>
      </c>
      <c r="I17" s="15" t="s">
        <v>58</v>
      </c>
      <c r="J17" s="8">
        <v>4</v>
      </c>
      <c r="K17" s="8">
        <f>J17+14</f>
        <v>18</v>
      </c>
      <c r="L17" s="8">
        <v>17</v>
      </c>
      <c r="M17" s="8">
        <f>L17+76</f>
        <v>93</v>
      </c>
      <c r="N17" s="22">
        <f>J17/L17</f>
        <v>0.23529411764705882</v>
      </c>
      <c r="O17" s="22">
        <f>K17/M17</f>
        <v>0.1935483870967742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57</v>
      </c>
      <c r="E18" s="15" t="s">
        <v>58</v>
      </c>
      <c r="F18" s="15" t="s">
        <v>58</v>
      </c>
      <c r="G18" s="15" t="s">
        <v>57</v>
      </c>
      <c r="H18" s="15" t="s">
        <v>58</v>
      </c>
      <c r="I18" s="15" t="s">
        <v>58</v>
      </c>
      <c r="J18" s="8">
        <v>5</v>
      </c>
      <c r="K18" s="8">
        <f>J18+25</f>
        <v>30</v>
      </c>
      <c r="L18" s="8">
        <v>21</v>
      </c>
      <c r="M18" s="8">
        <f>L18+103</f>
        <v>124</v>
      </c>
      <c r="N18" s="22">
        <f>J18/L18</f>
        <v>0.23809523809523808</v>
      </c>
      <c r="O18" s="22">
        <f>K18/M18</f>
        <v>0.24193548387096775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57</v>
      </c>
      <c r="D20" s="15" t="s">
        <v>57</v>
      </c>
      <c r="E20" s="15" t="s">
        <v>58</v>
      </c>
      <c r="F20" s="15" t="s">
        <v>57</v>
      </c>
      <c r="G20" s="15" t="s">
        <v>57</v>
      </c>
      <c r="H20" s="15" t="s">
        <v>58</v>
      </c>
      <c r="I20" s="15" t="s">
        <v>58</v>
      </c>
      <c r="J20" s="16">
        <v>6</v>
      </c>
      <c r="K20" s="16">
        <f>J20+35</f>
        <v>41</v>
      </c>
      <c r="L20" s="8">
        <v>21</v>
      </c>
      <c r="M20" s="8">
        <f>L20+105</f>
        <v>126</v>
      </c>
      <c r="N20" s="22">
        <f>J20/L20</f>
        <v>0.2857142857142857</v>
      </c>
      <c r="O20" s="22">
        <f>K20/M20</f>
        <v>0.3253968253968254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58</v>
      </c>
      <c r="E24" s="15" t="s">
        <v>58</v>
      </c>
      <c r="F24" s="15" t="s">
        <v>58</v>
      </c>
      <c r="G24" s="15" t="s">
        <v>57</v>
      </c>
      <c r="H24" s="15" t="s">
        <v>58</v>
      </c>
      <c r="I24" s="15" t="s">
        <v>58</v>
      </c>
      <c r="J24" s="8">
        <v>1</v>
      </c>
      <c r="K24" s="8">
        <f>J24+4</f>
        <v>5</v>
      </c>
      <c r="L24" s="16">
        <v>20</v>
      </c>
      <c r="M24" s="8">
        <f>L24+100</f>
        <v>120</v>
      </c>
      <c r="N24" s="22">
        <f>J24/L24</f>
        <v>0.05</v>
      </c>
      <c r="O24" s="22">
        <f>K24/M24</f>
        <v>0.041666666666666664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57</v>
      </c>
      <c r="D28" s="15" t="s">
        <v>57</v>
      </c>
      <c r="E28" s="15" t="s">
        <v>58</v>
      </c>
      <c r="F28" s="15" t="s">
        <v>58</v>
      </c>
      <c r="G28" s="15" t="s">
        <v>57</v>
      </c>
      <c r="H28" s="15" t="s">
        <v>58</v>
      </c>
      <c r="I28" s="15" t="s">
        <v>58</v>
      </c>
      <c r="J28" s="8">
        <v>9</v>
      </c>
      <c r="K28" s="8">
        <f>J28+24</f>
        <v>33</v>
      </c>
      <c r="L28" s="8">
        <v>21</v>
      </c>
      <c r="M28" s="8">
        <f>L28+80</f>
        <v>101</v>
      </c>
      <c r="N28" s="22">
        <f aca="true" t="shared" si="1" ref="N28:O32">J28/L28</f>
        <v>0.42857142857142855</v>
      </c>
      <c r="O28" s="22">
        <f t="shared" si="1"/>
        <v>0.32673267326732675</v>
      </c>
      <c r="P28" s="9" t="s">
        <v>55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6">
        <v>1</v>
      </c>
      <c r="K29" s="8">
        <f>J29+13</f>
        <v>14</v>
      </c>
      <c r="L29" s="8">
        <v>13</v>
      </c>
      <c r="M29" s="8">
        <f>L29+47</f>
        <v>60</v>
      </c>
      <c r="N29" s="22">
        <f t="shared" si="1"/>
        <v>0.07692307692307693</v>
      </c>
      <c r="O29" s="22">
        <f t="shared" si="1"/>
        <v>0.23333333333333334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57</v>
      </c>
      <c r="D30" s="15" t="s">
        <v>57</v>
      </c>
      <c r="E30" s="15" t="s">
        <v>58</v>
      </c>
      <c r="F30" s="15" t="s">
        <v>57</v>
      </c>
      <c r="G30" s="15" t="s">
        <v>57</v>
      </c>
      <c r="H30" s="15" t="s">
        <v>58</v>
      </c>
      <c r="I30" s="15" t="s">
        <v>57</v>
      </c>
      <c r="J30" s="26">
        <v>2</v>
      </c>
      <c r="K30" s="26">
        <f>J30+12</f>
        <v>14</v>
      </c>
      <c r="L30" s="8">
        <v>18</v>
      </c>
      <c r="M30" s="8">
        <f>L30+58</f>
        <v>76</v>
      </c>
      <c r="N30" s="22">
        <f t="shared" si="1"/>
        <v>0.1111111111111111</v>
      </c>
      <c r="O30" s="22">
        <f t="shared" si="1"/>
        <v>0.18421052631578946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57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57</v>
      </c>
      <c r="J31" s="26">
        <v>2</v>
      </c>
      <c r="K31" s="26">
        <f>J31+7</f>
        <v>9</v>
      </c>
      <c r="L31" s="8">
        <v>21</v>
      </c>
      <c r="M31" s="8">
        <f>L31+40</f>
        <v>61</v>
      </c>
      <c r="N31" s="22">
        <f t="shared" si="1"/>
        <v>0.09523809523809523</v>
      </c>
      <c r="O31" s="22">
        <f t="shared" si="1"/>
        <v>0.14754098360655737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93</v>
      </c>
      <c r="D32" s="15" t="s">
        <v>57</v>
      </c>
      <c r="E32" s="15" t="s">
        <v>58</v>
      </c>
      <c r="F32" s="15" t="s">
        <v>58</v>
      </c>
      <c r="G32" s="15" t="s">
        <v>57</v>
      </c>
      <c r="H32" s="15" t="s">
        <v>57</v>
      </c>
      <c r="I32" s="15" t="s">
        <v>58</v>
      </c>
      <c r="J32" s="26">
        <v>4</v>
      </c>
      <c r="K32" s="26">
        <f>J32+18</f>
        <v>22</v>
      </c>
      <c r="L32" s="16">
        <v>21</v>
      </c>
      <c r="M32" s="8">
        <f>L32+62</f>
        <v>83</v>
      </c>
      <c r="N32" s="22">
        <f t="shared" si="1"/>
        <v>0.19047619047619047</v>
      </c>
      <c r="O32" s="22">
        <f t="shared" si="1"/>
        <v>0.26506024096385544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57</v>
      </c>
      <c r="D34" s="15" t="s">
        <v>57</v>
      </c>
      <c r="E34" s="15" t="s">
        <v>57</v>
      </c>
      <c r="F34" s="15" t="s">
        <v>58</v>
      </c>
      <c r="G34" s="15" t="s">
        <v>57</v>
      </c>
      <c r="H34" s="15" t="s">
        <v>58</v>
      </c>
      <c r="I34" s="15" t="s">
        <v>58</v>
      </c>
      <c r="J34" s="26">
        <v>5</v>
      </c>
      <c r="K34" s="26">
        <f>J34+13</f>
        <v>18</v>
      </c>
      <c r="L34" s="8">
        <v>21</v>
      </c>
      <c r="M34" s="8">
        <f>L34+41</f>
        <v>62</v>
      </c>
      <c r="N34" s="22">
        <f>J34/L34</f>
        <v>0.23809523809523808</v>
      </c>
      <c r="O34" s="22">
        <f>K34/M34</f>
        <v>0.2903225806451613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58</v>
      </c>
      <c r="E35" s="15" t="s">
        <v>57</v>
      </c>
      <c r="F35" s="15" t="s">
        <v>57</v>
      </c>
      <c r="G35" s="15" t="s">
        <v>57</v>
      </c>
      <c r="H35" s="15" t="s">
        <v>58</v>
      </c>
      <c r="I35" s="15" t="s">
        <v>58</v>
      </c>
      <c r="J35" s="26">
        <v>3</v>
      </c>
      <c r="K35" s="26">
        <f>J35+18</f>
        <v>21</v>
      </c>
      <c r="L35" s="8">
        <v>21</v>
      </c>
      <c r="M35" s="8">
        <f>L35+40</f>
        <v>61</v>
      </c>
      <c r="N35" s="22">
        <f>J35/L35</f>
        <v>0.14285714285714285</v>
      </c>
      <c r="O35" s="22">
        <f>K35/M35</f>
        <v>0.3442622950819672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9</v>
      </c>
      <c r="C38" s="1">
        <f t="shared" si="2"/>
        <v>11</v>
      </c>
      <c r="D38" s="1">
        <f t="shared" si="2"/>
        <v>12</v>
      </c>
      <c r="E38" s="1">
        <f t="shared" si="2"/>
        <v>3</v>
      </c>
      <c r="F38" s="1">
        <f t="shared" si="2"/>
        <v>4</v>
      </c>
      <c r="G38" s="1">
        <f t="shared" si="2"/>
        <v>14</v>
      </c>
      <c r="H38" s="1">
        <f t="shared" si="2"/>
        <v>2</v>
      </c>
      <c r="I38" s="1">
        <f t="shared" si="2"/>
        <v>3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3</v>
      </c>
      <c r="D39" s="1">
        <f t="shared" si="3"/>
        <v>3</v>
      </c>
      <c r="E39" s="1">
        <f t="shared" si="3"/>
        <v>12</v>
      </c>
      <c r="F39" s="1">
        <f t="shared" si="3"/>
        <v>11</v>
      </c>
      <c r="G39" s="1">
        <f t="shared" si="3"/>
        <v>1</v>
      </c>
      <c r="H39" s="1">
        <f t="shared" si="3"/>
        <v>13</v>
      </c>
      <c r="I39" s="1">
        <f t="shared" si="3"/>
        <v>12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</v>
      </c>
      <c r="C41" s="11">
        <f t="shared" si="5"/>
        <v>0.7333333333333333</v>
      </c>
      <c r="D41" s="11">
        <f t="shared" si="5"/>
        <v>0.8</v>
      </c>
      <c r="E41" s="11">
        <f t="shared" si="5"/>
        <v>0.2</v>
      </c>
      <c r="F41" s="11">
        <f t="shared" si="5"/>
        <v>0.26666666666666666</v>
      </c>
      <c r="G41" s="11">
        <f t="shared" si="5"/>
        <v>0.9333333333333333</v>
      </c>
      <c r="H41" s="11">
        <f t="shared" si="5"/>
        <v>0.13333333333333333</v>
      </c>
      <c r="I41" s="11">
        <f t="shared" si="5"/>
        <v>0.2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</v>
      </c>
      <c r="C42" s="11">
        <f t="shared" si="6"/>
        <v>0.2</v>
      </c>
      <c r="D42" s="11">
        <f t="shared" si="6"/>
        <v>0.2</v>
      </c>
      <c r="E42" s="11">
        <f t="shared" si="6"/>
        <v>0.8</v>
      </c>
      <c r="F42" s="11">
        <f t="shared" si="6"/>
        <v>0.7333333333333333</v>
      </c>
      <c r="G42" s="11">
        <f t="shared" si="6"/>
        <v>0.06666666666666667</v>
      </c>
      <c r="H42" s="11">
        <f t="shared" si="6"/>
        <v>0.8666666666666667</v>
      </c>
      <c r="I42" s="11">
        <f t="shared" si="6"/>
        <v>0.8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70" t="s">
        <v>92</v>
      </c>
      <c r="B49" s="54"/>
      <c r="C49" s="54"/>
      <c r="D49" s="54"/>
      <c r="E49" s="54"/>
      <c r="F49" s="54"/>
      <c r="G49" s="54"/>
      <c r="H49" s="54"/>
      <c r="I49" s="54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4">
    <mergeCell ref="A51:E51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3" sqref="L33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57</v>
      </c>
      <c r="E2" s="15" t="s">
        <v>57</v>
      </c>
      <c r="F2" s="15" t="s">
        <v>58</v>
      </c>
      <c r="G2" s="15" t="s">
        <v>58</v>
      </c>
      <c r="H2" s="15" t="s">
        <v>57</v>
      </c>
      <c r="I2" s="15" t="s">
        <v>58</v>
      </c>
      <c r="J2" s="8">
        <v>4</v>
      </c>
      <c r="K2" s="8">
        <f>J2+27</f>
        <v>31</v>
      </c>
      <c r="L2" s="8">
        <v>20</v>
      </c>
      <c r="M2" s="8">
        <f>105+L2</f>
        <v>125</v>
      </c>
      <c r="N2" s="22">
        <f>J2/L2</f>
        <v>0.2</v>
      </c>
      <c r="O2" s="22">
        <f>K2/M2</f>
        <v>0.248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58</v>
      </c>
      <c r="F8" s="15" t="s">
        <v>57</v>
      </c>
      <c r="G8" s="15" t="s">
        <v>58</v>
      </c>
      <c r="H8" s="15" t="s">
        <v>58</v>
      </c>
      <c r="I8" s="15" t="s">
        <v>58</v>
      </c>
      <c r="J8" s="8">
        <v>5</v>
      </c>
      <c r="K8" s="8">
        <f>J8+31</f>
        <v>36</v>
      </c>
      <c r="L8" s="8">
        <v>20</v>
      </c>
      <c r="M8" s="8">
        <f>104+L8</f>
        <v>124</v>
      </c>
      <c r="N8" s="22">
        <f>J8/L8</f>
        <v>0.25</v>
      </c>
      <c r="O8" s="22">
        <f>K8/M8</f>
        <v>0.2903225806451613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58</v>
      </c>
      <c r="F11" s="15" t="s">
        <v>57</v>
      </c>
      <c r="G11" s="15" t="s">
        <v>58</v>
      </c>
      <c r="H11" s="15" t="s">
        <v>58</v>
      </c>
      <c r="I11" s="15" t="s">
        <v>57</v>
      </c>
      <c r="J11" s="8">
        <v>7</v>
      </c>
      <c r="K11" s="8">
        <f>J11+27</f>
        <v>34</v>
      </c>
      <c r="L11" s="8">
        <v>18</v>
      </c>
      <c r="M11" s="8">
        <f>99+L11</f>
        <v>117</v>
      </c>
      <c r="N11" s="22">
        <f t="shared" si="0"/>
        <v>0.3888888888888889</v>
      </c>
      <c r="O11" s="22">
        <f t="shared" si="0"/>
        <v>0.2905982905982906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57</v>
      </c>
      <c r="D12" s="15" t="s">
        <v>58</v>
      </c>
      <c r="E12" s="15" t="s">
        <v>58</v>
      </c>
      <c r="F12" s="15" t="s">
        <v>58</v>
      </c>
      <c r="G12" s="15" t="s">
        <v>57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20</v>
      </c>
      <c r="M12" s="8">
        <f>L12+101</f>
        <v>121</v>
      </c>
      <c r="N12" s="22">
        <f t="shared" si="0"/>
        <v>0.15</v>
      </c>
      <c r="O12" s="22">
        <f t="shared" si="0"/>
        <v>0.2644628099173554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75</v>
      </c>
      <c r="C14" s="15" t="s">
        <v>57</v>
      </c>
      <c r="D14" s="15" t="s">
        <v>58</v>
      </c>
      <c r="E14" s="15" t="s">
        <v>58</v>
      </c>
      <c r="F14" s="15" t="s">
        <v>57</v>
      </c>
      <c r="G14" s="15" t="s">
        <v>58</v>
      </c>
      <c r="H14" s="15" t="s">
        <v>57</v>
      </c>
      <c r="I14" s="15" t="s">
        <v>57</v>
      </c>
      <c r="J14" s="8">
        <v>1</v>
      </c>
      <c r="K14" s="8">
        <f>J14+22</f>
        <v>23</v>
      </c>
      <c r="L14" s="8">
        <v>20</v>
      </c>
      <c r="M14" s="8">
        <f>L14+104</f>
        <v>124</v>
      </c>
      <c r="N14" s="22">
        <f>J14/L14</f>
        <v>0.05</v>
      </c>
      <c r="O14" s="22">
        <f>K14/M14</f>
        <v>0.18548387096774194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57</v>
      </c>
      <c r="E17" s="15" t="s">
        <v>58</v>
      </c>
      <c r="F17" s="15" t="s">
        <v>57</v>
      </c>
      <c r="G17" s="15" t="s">
        <v>58</v>
      </c>
      <c r="H17" s="15" t="s">
        <v>57</v>
      </c>
      <c r="I17" s="15" t="s">
        <v>57</v>
      </c>
      <c r="J17" s="8">
        <v>4</v>
      </c>
      <c r="K17" s="8">
        <f>J17+14</f>
        <v>18</v>
      </c>
      <c r="L17" s="8">
        <v>16</v>
      </c>
      <c r="M17" s="8">
        <f>L17+76</f>
        <v>92</v>
      </c>
      <c r="N17" s="22">
        <f>J17/L17</f>
        <v>0.25</v>
      </c>
      <c r="O17" s="22">
        <f>K17/M17</f>
        <v>0.1956521739130435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58</v>
      </c>
      <c r="E18" s="15" t="s">
        <v>58</v>
      </c>
      <c r="F18" s="15" t="s">
        <v>57</v>
      </c>
      <c r="G18" s="15" t="s">
        <v>57</v>
      </c>
      <c r="H18" s="15" t="s">
        <v>57</v>
      </c>
      <c r="I18" s="15" t="s">
        <v>58</v>
      </c>
      <c r="J18" s="8">
        <v>5</v>
      </c>
      <c r="K18" s="8">
        <f>J18+25</f>
        <v>30</v>
      </c>
      <c r="L18" s="8">
        <v>20</v>
      </c>
      <c r="M18" s="8">
        <f>L18+103</f>
        <v>123</v>
      </c>
      <c r="N18" s="22">
        <f>J18/L18</f>
        <v>0.25</v>
      </c>
      <c r="O18" s="22">
        <f>K18/M18</f>
        <v>0.24390243902439024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57</v>
      </c>
      <c r="D20" s="15" t="s">
        <v>58</v>
      </c>
      <c r="E20" s="15" t="s">
        <v>58</v>
      </c>
      <c r="F20" s="15" t="s">
        <v>57</v>
      </c>
      <c r="G20" s="15" t="s">
        <v>58</v>
      </c>
      <c r="H20" s="15" t="s">
        <v>58</v>
      </c>
      <c r="I20" s="15" t="s">
        <v>58</v>
      </c>
      <c r="J20" s="16">
        <v>6</v>
      </c>
      <c r="K20" s="16">
        <f>J20+35</f>
        <v>41</v>
      </c>
      <c r="L20" s="8">
        <v>20</v>
      </c>
      <c r="M20" s="8">
        <f>L20+105</f>
        <v>125</v>
      </c>
      <c r="N20" s="22">
        <f>J20/L20</f>
        <v>0.3</v>
      </c>
      <c r="O20" s="22">
        <f>K20/M20</f>
        <v>0.328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58</v>
      </c>
      <c r="E24" s="15" t="s">
        <v>57</v>
      </c>
      <c r="F24" s="15" t="s">
        <v>58</v>
      </c>
      <c r="G24" s="15" t="s">
        <v>57</v>
      </c>
      <c r="H24" s="15" t="s">
        <v>58</v>
      </c>
      <c r="I24" s="15" t="s">
        <v>57</v>
      </c>
      <c r="J24" s="8">
        <v>1</v>
      </c>
      <c r="K24" s="8">
        <f>J24+4</f>
        <v>5</v>
      </c>
      <c r="L24" s="16">
        <v>19</v>
      </c>
      <c r="M24" s="8">
        <f>L24+100</f>
        <v>119</v>
      </c>
      <c r="N24" s="22">
        <f>J24/L24</f>
        <v>0.05263157894736842</v>
      </c>
      <c r="O24" s="22">
        <f>K24/M24</f>
        <v>0.04201680672268908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58</v>
      </c>
      <c r="E28" s="15" t="s">
        <v>57</v>
      </c>
      <c r="F28" s="15" t="s">
        <v>57</v>
      </c>
      <c r="G28" s="15" t="s">
        <v>58</v>
      </c>
      <c r="H28" s="15" t="s">
        <v>57</v>
      </c>
      <c r="I28" s="15" t="s">
        <v>57</v>
      </c>
      <c r="J28" s="8">
        <v>9</v>
      </c>
      <c r="K28" s="8">
        <f>J28+24</f>
        <v>33</v>
      </c>
      <c r="L28" s="8">
        <v>20</v>
      </c>
      <c r="M28" s="8">
        <f>L28+80</f>
        <v>100</v>
      </c>
      <c r="N28" s="22">
        <f aca="true" t="shared" si="1" ref="N28:O32">J28/L28</f>
        <v>0.45</v>
      </c>
      <c r="O28" s="22">
        <f t="shared" si="1"/>
        <v>0.33</v>
      </c>
      <c r="P28" s="9" t="s">
        <v>55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6">
        <v>1</v>
      </c>
      <c r="K29" s="8">
        <f>J29+13</f>
        <v>14</v>
      </c>
      <c r="L29" s="8">
        <v>13</v>
      </c>
      <c r="M29" s="8">
        <f>L29+47</f>
        <v>60</v>
      </c>
      <c r="N29" s="22">
        <f t="shared" si="1"/>
        <v>0.07692307692307693</v>
      </c>
      <c r="O29" s="22">
        <f t="shared" si="1"/>
        <v>0.23333333333333334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57</v>
      </c>
      <c r="D30" s="15" t="s">
        <v>57</v>
      </c>
      <c r="E30" s="15" t="s">
        <v>57</v>
      </c>
      <c r="F30" s="15" t="s">
        <v>57</v>
      </c>
      <c r="G30" s="15" t="s">
        <v>58</v>
      </c>
      <c r="H30" s="15" t="s">
        <v>75</v>
      </c>
      <c r="I30" s="15" t="s">
        <v>57</v>
      </c>
      <c r="J30" s="26">
        <v>2</v>
      </c>
      <c r="K30" s="26">
        <f>J30+12</f>
        <v>14</v>
      </c>
      <c r="L30" s="8">
        <v>17</v>
      </c>
      <c r="M30" s="8">
        <f>L30+58</f>
        <v>75</v>
      </c>
      <c r="N30" s="22">
        <f t="shared" si="1"/>
        <v>0.11764705882352941</v>
      </c>
      <c r="O30" s="22">
        <f t="shared" si="1"/>
        <v>0.18666666666666668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57</v>
      </c>
      <c r="E31" s="15" t="s">
        <v>57</v>
      </c>
      <c r="F31" s="15" t="s">
        <v>57</v>
      </c>
      <c r="G31" s="15" t="s">
        <v>58</v>
      </c>
      <c r="H31" s="15" t="s">
        <v>58</v>
      </c>
      <c r="I31" s="15" t="s">
        <v>57</v>
      </c>
      <c r="J31" s="26">
        <v>2</v>
      </c>
      <c r="K31" s="26">
        <f>J31+7</f>
        <v>9</v>
      </c>
      <c r="L31" s="8">
        <v>20</v>
      </c>
      <c r="M31" s="8">
        <f>L31+40</f>
        <v>60</v>
      </c>
      <c r="N31" s="22">
        <f t="shared" si="1"/>
        <v>0.1</v>
      </c>
      <c r="O31" s="22">
        <f t="shared" si="1"/>
        <v>0.15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57</v>
      </c>
      <c r="E32" s="15" t="s">
        <v>57</v>
      </c>
      <c r="F32" s="15" t="s">
        <v>58</v>
      </c>
      <c r="G32" s="15" t="s">
        <v>57</v>
      </c>
      <c r="H32" s="15" t="s">
        <v>58</v>
      </c>
      <c r="I32" s="15" t="s">
        <v>58</v>
      </c>
      <c r="J32" s="26">
        <v>4</v>
      </c>
      <c r="K32" s="26">
        <f>J32+18</f>
        <v>22</v>
      </c>
      <c r="L32" s="16">
        <v>20</v>
      </c>
      <c r="M32" s="8">
        <f>L32+62</f>
        <v>82</v>
      </c>
      <c r="N32" s="22">
        <f t="shared" si="1"/>
        <v>0.2</v>
      </c>
      <c r="O32" s="22">
        <f t="shared" si="1"/>
        <v>0.2682926829268293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57</v>
      </c>
      <c r="E34" s="15" t="s">
        <v>58</v>
      </c>
      <c r="F34" s="15" t="s">
        <v>57</v>
      </c>
      <c r="G34" s="15" t="s">
        <v>58</v>
      </c>
      <c r="H34" s="15" t="s">
        <v>57</v>
      </c>
      <c r="I34" s="15" t="s">
        <v>58</v>
      </c>
      <c r="J34" s="26">
        <v>5</v>
      </c>
      <c r="K34" s="26">
        <f>J34+13</f>
        <v>18</v>
      </c>
      <c r="L34" s="8">
        <v>20</v>
      </c>
      <c r="M34" s="8">
        <f>L34+41</f>
        <v>61</v>
      </c>
      <c r="N34" s="22">
        <f>J34/L34</f>
        <v>0.25</v>
      </c>
      <c r="O34" s="22">
        <f>K34/M34</f>
        <v>0.29508196721311475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57</v>
      </c>
      <c r="E35" s="15" t="s">
        <v>57</v>
      </c>
      <c r="F35" s="15" t="s">
        <v>57</v>
      </c>
      <c r="G35" s="15" t="s">
        <v>58</v>
      </c>
      <c r="H35" s="15" t="s">
        <v>57</v>
      </c>
      <c r="I35" s="15" t="s">
        <v>57</v>
      </c>
      <c r="J35" s="26">
        <v>3</v>
      </c>
      <c r="K35" s="26">
        <f>J35+18</f>
        <v>21</v>
      </c>
      <c r="L35" s="8">
        <v>20</v>
      </c>
      <c r="M35" s="8">
        <f>L35+40</f>
        <v>60</v>
      </c>
      <c r="N35" s="22">
        <f>J35/L35</f>
        <v>0.15</v>
      </c>
      <c r="O35" s="22">
        <f>K35/M35</f>
        <v>0.35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3</v>
      </c>
      <c r="C38" s="1">
        <f t="shared" si="2"/>
        <v>13</v>
      </c>
      <c r="D38" s="1">
        <f t="shared" si="2"/>
        <v>8</v>
      </c>
      <c r="E38" s="1">
        <f t="shared" si="2"/>
        <v>7</v>
      </c>
      <c r="F38" s="1">
        <f t="shared" si="2"/>
        <v>11</v>
      </c>
      <c r="G38" s="1">
        <f t="shared" si="2"/>
        <v>4</v>
      </c>
      <c r="H38" s="1">
        <f t="shared" si="2"/>
        <v>8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11</v>
      </c>
      <c r="C39" s="1">
        <f t="shared" si="3"/>
        <v>2</v>
      </c>
      <c r="D39" s="1">
        <f t="shared" si="3"/>
        <v>7</v>
      </c>
      <c r="E39" s="1">
        <f t="shared" si="3"/>
        <v>8</v>
      </c>
      <c r="F39" s="1">
        <f t="shared" si="3"/>
        <v>4</v>
      </c>
      <c r="G39" s="1">
        <f t="shared" si="3"/>
        <v>11</v>
      </c>
      <c r="H39" s="1">
        <f t="shared" si="3"/>
        <v>6</v>
      </c>
      <c r="I39" s="1">
        <f t="shared" si="3"/>
        <v>7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0.2</v>
      </c>
      <c r="C41" s="11">
        <f t="shared" si="5"/>
        <v>0.8666666666666667</v>
      </c>
      <c r="D41" s="11">
        <f t="shared" si="5"/>
        <v>0.5333333333333333</v>
      </c>
      <c r="E41" s="11">
        <f t="shared" si="5"/>
        <v>0.4666666666666667</v>
      </c>
      <c r="F41" s="11">
        <f t="shared" si="5"/>
        <v>0.7333333333333333</v>
      </c>
      <c r="G41" s="11">
        <f t="shared" si="5"/>
        <v>0.26666666666666666</v>
      </c>
      <c r="H41" s="11">
        <f t="shared" si="5"/>
        <v>0.5333333333333333</v>
      </c>
      <c r="I41" s="11">
        <f t="shared" si="5"/>
        <v>0.5333333333333333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0.7333333333333333</v>
      </c>
      <c r="C42" s="11">
        <f t="shared" si="6"/>
        <v>0.13333333333333333</v>
      </c>
      <c r="D42" s="11">
        <f t="shared" si="6"/>
        <v>0.4666666666666667</v>
      </c>
      <c r="E42" s="11">
        <f t="shared" si="6"/>
        <v>0.5333333333333333</v>
      </c>
      <c r="F42" s="11">
        <f t="shared" si="6"/>
        <v>0.26666666666666666</v>
      </c>
      <c r="G42" s="11">
        <f t="shared" si="6"/>
        <v>0.7333333333333333</v>
      </c>
      <c r="H42" s="11">
        <f t="shared" si="6"/>
        <v>0.4</v>
      </c>
      <c r="I42" s="11">
        <f t="shared" si="6"/>
        <v>0.4666666666666667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3" sqref="L33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58</v>
      </c>
      <c r="E2" s="15" t="s">
        <v>57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4</v>
      </c>
      <c r="K2" s="8">
        <f>J2+27</f>
        <v>31</v>
      </c>
      <c r="L2" s="8">
        <v>19</v>
      </c>
      <c r="M2" s="8">
        <f>105+L2</f>
        <v>124</v>
      </c>
      <c r="N2" s="22">
        <f>J2/L2</f>
        <v>0.21052631578947367</v>
      </c>
      <c r="O2" s="22">
        <f>K2/M2</f>
        <v>0.25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52" t="s">
        <v>27</v>
      </c>
      <c r="C8" s="52" t="s">
        <v>26</v>
      </c>
      <c r="D8" s="52" t="s">
        <v>27</v>
      </c>
      <c r="E8" s="52" t="s">
        <v>27</v>
      </c>
      <c r="F8" s="52" t="s">
        <v>26</v>
      </c>
      <c r="G8" s="52" t="s">
        <v>27</v>
      </c>
      <c r="H8" s="52" t="s">
        <v>26</v>
      </c>
      <c r="I8" s="52" t="s">
        <v>26</v>
      </c>
      <c r="J8" s="8">
        <v>5</v>
      </c>
      <c r="K8" s="8">
        <f>J8+31</f>
        <v>36</v>
      </c>
      <c r="L8" s="8">
        <v>19</v>
      </c>
      <c r="M8" s="8">
        <f>104+L8</f>
        <v>123</v>
      </c>
      <c r="N8" s="22">
        <f>J8/L8</f>
        <v>0.2631578947368421</v>
      </c>
      <c r="O8" s="22">
        <f>K8/M8</f>
        <v>0.2926829268292683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57</v>
      </c>
      <c r="F11" s="15" t="s">
        <v>57</v>
      </c>
      <c r="G11" s="15" t="s">
        <v>58</v>
      </c>
      <c r="H11" s="15" t="s">
        <v>57</v>
      </c>
      <c r="I11" s="15" t="s">
        <v>58</v>
      </c>
      <c r="J11" s="8">
        <v>7</v>
      </c>
      <c r="K11" s="8">
        <f>J11+27</f>
        <v>34</v>
      </c>
      <c r="L11" s="8">
        <v>17</v>
      </c>
      <c r="M11" s="8">
        <f>99+L11</f>
        <v>116</v>
      </c>
      <c r="N11" s="22">
        <f t="shared" si="0"/>
        <v>0.4117647058823529</v>
      </c>
      <c r="O11" s="22">
        <f t="shared" si="0"/>
        <v>0.29310344827586204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57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19</v>
      </c>
      <c r="M12" s="8">
        <f>L12+101</f>
        <v>120</v>
      </c>
      <c r="N12" s="22">
        <f t="shared" si="0"/>
        <v>0.15789473684210525</v>
      </c>
      <c r="O12" s="22">
        <f t="shared" si="0"/>
        <v>0.26666666666666666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57</v>
      </c>
      <c r="E14" s="15" t="s">
        <v>58</v>
      </c>
      <c r="F14" s="15" t="s">
        <v>57</v>
      </c>
      <c r="G14" s="15" t="s">
        <v>57</v>
      </c>
      <c r="H14" s="15" t="s">
        <v>57</v>
      </c>
      <c r="I14" s="15" t="s">
        <v>58</v>
      </c>
      <c r="J14" s="8">
        <v>1</v>
      </c>
      <c r="K14" s="8">
        <f>J14+22</f>
        <v>23</v>
      </c>
      <c r="L14" s="8">
        <v>19</v>
      </c>
      <c r="M14" s="8">
        <f>L14+104</f>
        <v>123</v>
      </c>
      <c r="N14" s="22">
        <f>J14/L14</f>
        <v>0.05263157894736842</v>
      </c>
      <c r="O14" s="22">
        <f>K14/M14</f>
        <v>0.18699186991869918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57</v>
      </c>
      <c r="E17" s="15" t="s">
        <v>58</v>
      </c>
      <c r="F17" s="15" t="s">
        <v>58</v>
      </c>
      <c r="G17" s="15" t="s">
        <v>58</v>
      </c>
      <c r="H17" s="15" t="s">
        <v>57</v>
      </c>
      <c r="I17" s="15" t="s">
        <v>58</v>
      </c>
      <c r="J17" s="8">
        <v>4</v>
      </c>
      <c r="K17" s="8">
        <f>J17+14</f>
        <v>18</v>
      </c>
      <c r="L17" s="8">
        <v>16</v>
      </c>
      <c r="M17" s="8">
        <f>L17+76</f>
        <v>92</v>
      </c>
      <c r="N17" s="22">
        <f>J17/L17</f>
        <v>0.25</v>
      </c>
      <c r="O17" s="22">
        <f>K17/M17</f>
        <v>0.1956521739130435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58</v>
      </c>
      <c r="E18" s="15" t="s">
        <v>57</v>
      </c>
      <c r="F18" s="15" t="s">
        <v>57</v>
      </c>
      <c r="G18" s="15" t="s">
        <v>58</v>
      </c>
      <c r="H18" s="15" t="s">
        <v>57</v>
      </c>
      <c r="I18" s="15" t="s">
        <v>57</v>
      </c>
      <c r="J18" s="8">
        <v>5</v>
      </c>
      <c r="K18" s="8">
        <f>J18+25</f>
        <v>30</v>
      </c>
      <c r="L18" s="8">
        <v>19</v>
      </c>
      <c r="M18" s="8">
        <f>L18+103</f>
        <v>122</v>
      </c>
      <c r="N18" s="22">
        <f>J18/L18</f>
        <v>0.2631578947368421</v>
      </c>
      <c r="O18" s="22">
        <f>K18/M18</f>
        <v>0.2459016393442623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57</v>
      </c>
      <c r="D20" s="15" t="s">
        <v>58</v>
      </c>
      <c r="E20" s="15" t="s">
        <v>57</v>
      </c>
      <c r="F20" s="15" t="s">
        <v>57</v>
      </c>
      <c r="G20" s="15" t="s">
        <v>57</v>
      </c>
      <c r="H20" s="15" t="s">
        <v>57</v>
      </c>
      <c r="I20" s="15" t="s">
        <v>58</v>
      </c>
      <c r="J20" s="16">
        <v>6</v>
      </c>
      <c r="K20" s="16">
        <f>J20+35</f>
        <v>41</v>
      </c>
      <c r="L20" s="8">
        <v>19</v>
      </c>
      <c r="M20" s="8">
        <f>L20+105</f>
        <v>124</v>
      </c>
      <c r="N20" s="22">
        <f>J20/L20</f>
        <v>0.3157894736842105</v>
      </c>
      <c r="O20" s="22">
        <f>K20/M20</f>
        <v>0.33064516129032256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58</v>
      </c>
      <c r="E24" s="15" t="s">
        <v>58</v>
      </c>
      <c r="F24" s="15" t="s">
        <v>57</v>
      </c>
      <c r="G24" s="15" t="s">
        <v>57</v>
      </c>
      <c r="H24" s="15" t="s">
        <v>57</v>
      </c>
      <c r="I24" s="15" t="s">
        <v>57</v>
      </c>
      <c r="J24" s="8">
        <v>1</v>
      </c>
      <c r="K24" s="8">
        <f>J24+4</f>
        <v>5</v>
      </c>
      <c r="L24" s="16">
        <v>18</v>
      </c>
      <c r="M24" s="8">
        <f>L24+100</f>
        <v>118</v>
      </c>
      <c r="N24" s="22">
        <f>J24/L24</f>
        <v>0.05555555555555555</v>
      </c>
      <c r="O24" s="22">
        <f>K24/M24</f>
        <v>0.0423728813559322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57</v>
      </c>
      <c r="D28" s="15" t="s">
        <v>57</v>
      </c>
      <c r="E28" s="15" t="s">
        <v>57</v>
      </c>
      <c r="F28" s="15" t="s">
        <v>57</v>
      </c>
      <c r="G28" s="15" t="s">
        <v>58</v>
      </c>
      <c r="H28" s="15" t="s">
        <v>57</v>
      </c>
      <c r="I28" s="15" t="s">
        <v>57</v>
      </c>
      <c r="J28" s="8">
        <v>9</v>
      </c>
      <c r="K28" s="8">
        <f>J28+24</f>
        <v>33</v>
      </c>
      <c r="L28" s="8">
        <v>19</v>
      </c>
      <c r="M28" s="8">
        <f>L28+80</f>
        <v>99</v>
      </c>
      <c r="N28" s="22">
        <f aca="true" t="shared" si="1" ref="N28:O32">J28/L28</f>
        <v>0.47368421052631576</v>
      </c>
      <c r="O28" s="22">
        <f t="shared" si="1"/>
        <v>0.3333333333333333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57</v>
      </c>
      <c r="D29" s="15" t="s">
        <v>58</v>
      </c>
      <c r="E29" s="15" t="s">
        <v>58</v>
      </c>
      <c r="F29" s="15" t="s">
        <v>57</v>
      </c>
      <c r="G29" s="15" t="s">
        <v>58</v>
      </c>
      <c r="H29" s="15" t="s">
        <v>58</v>
      </c>
      <c r="I29" s="15" t="s">
        <v>58</v>
      </c>
      <c r="J29" s="26">
        <v>1</v>
      </c>
      <c r="K29" s="8">
        <f>J29+13</f>
        <v>14</v>
      </c>
      <c r="L29" s="8">
        <v>13</v>
      </c>
      <c r="M29" s="8">
        <f>L29+47</f>
        <v>60</v>
      </c>
      <c r="N29" s="22">
        <f t="shared" si="1"/>
        <v>0.07692307692307693</v>
      </c>
      <c r="O29" s="22">
        <f t="shared" si="1"/>
        <v>0.23333333333333334</v>
      </c>
      <c r="P29" s="9" t="s">
        <v>56</v>
      </c>
    </row>
    <row r="30" spans="1:16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26">
        <v>2</v>
      </c>
      <c r="K30" s="26">
        <f>J30+12</f>
        <v>14</v>
      </c>
      <c r="L30" s="8">
        <v>16</v>
      </c>
      <c r="M30" s="8">
        <f>L30+58</f>
        <v>74</v>
      </c>
      <c r="N30" s="22">
        <f t="shared" si="1"/>
        <v>0.125</v>
      </c>
      <c r="O30" s="22">
        <f t="shared" si="1"/>
        <v>0.1891891891891892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58</v>
      </c>
      <c r="E31" s="15" t="s">
        <v>58</v>
      </c>
      <c r="F31" s="15" t="s">
        <v>57</v>
      </c>
      <c r="G31" s="15" t="s">
        <v>58</v>
      </c>
      <c r="H31" s="15" t="s">
        <v>58</v>
      </c>
      <c r="I31" s="15" t="s">
        <v>57</v>
      </c>
      <c r="J31" s="26">
        <v>2</v>
      </c>
      <c r="K31" s="26">
        <f>J31+7</f>
        <v>9</v>
      </c>
      <c r="L31" s="8">
        <v>19</v>
      </c>
      <c r="M31" s="8">
        <f>L31+40</f>
        <v>59</v>
      </c>
      <c r="N31" s="22">
        <f t="shared" si="1"/>
        <v>0.10526315789473684</v>
      </c>
      <c r="O31" s="22">
        <f t="shared" si="1"/>
        <v>0.15254237288135594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58</v>
      </c>
      <c r="E32" s="15" t="s">
        <v>57</v>
      </c>
      <c r="F32" s="15" t="s">
        <v>57</v>
      </c>
      <c r="G32" s="15" t="s">
        <v>57</v>
      </c>
      <c r="H32" s="15" t="s">
        <v>57</v>
      </c>
      <c r="I32" s="15" t="s">
        <v>58</v>
      </c>
      <c r="J32" s="26">
        <v>4</v>
      </c>
      <c r="K32" s="26">
        <f>J32+18</f>
        <v>22</v>
      </c>
      <c r="L32" s="16">
        <v>19</v>
      </c>
      <c r="M32" s="8">
        <f>L32+62</f>
        <v>81</v>
      </c>
      <c r="N32" s="22">
        <f t="shared" si="1"/>
        <v>0.21052631578947367</v>
      </c>
      <c r="O32" s="22">
        <f t="shared" si="1"/>
        <v>0.2716049382716049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58</v>
      </c>
      <c r="E34" s="15" t="s">
        <v>57</v>
      </c>
      <c r="F34" s="15" t="s">
        <v>57</v>
      </c>
      <c r="G34" s="15" t="s">
        <v>57</v>
      </c>
      <c r="H34" s="15" t="s">
        <v>58</v>
      </c>
      <c r="I34" s="15" t="s">
        <v>58</v>
      </c>
      <c r="J34" s="26">
        <v>5</v>
      </c>
      <c r="K34" s="26">
        <f>J34+13</f>
        <v>18</v>
      </c>
      <c r="L34" s="8">
        <v>19</v>
      </c>
      <c r="M34" s="8">
        <f>L34+41</f>
        <v>60</v>
      </c>
      <c r="N34" s="22">
        <f>J34/L34</f>
        <v>0.2631578947368421</v>
      </c>
      <c r="O34" s="22">
        <f>K34/M34</f>
        <v>0.3</v>
      </c>
      <c r="P34" s="9" t="s">
        <v>66</v>
      </c>
    </row>
    <row r="35" spans="1:16" ht="10.5" customHeight="1">
      <c r="A35" s="5">
        <v>33</v>
      </c>
      <c r="B35" s="52" t="s">
        <v>79</v>
      </c>
      <c r="C35" s="52" t="s">
        <v>78</v>
      </c>
      <c r="D35" s="52" t="s">
        <v>79</v>
      </c>
      <c r="E35" s="52" t="s">
        <v>79</v>
      </c>
      <c r="F35" s="52" t="s">
        <v>78</v>
      </c>
      <c r="G35" s="52" t="s">
        <v>79</v>
      </c>
      <c r="H35" s="52" t="s">
        <v>78</v>
      </c>
      <c r="I35" s="52" t="s">
        <v>78</v>
      </c>
      <c r="J35" s="26">
        <v>3</v>
      </c>
      <c r="K35" s="26">
        <f>J35+18</f>
        <v>21</v>
      </c>
      <c r="L35" s="8">
        <v>19</v>
      </c>
      <c r="M35" s="8">
        <f>L35+40</f>
        <v>59</v>
      </c>
      <c r="N35" s="22">
        <f>J35/L35</f>
        <v>0.15789473684210525</v>
      </c>
      <c r="O35" s="22">
        <f>K35/M35</f>
        <v>0.3559322033898305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3</v>
      </c>
      <c r="C38" s="1">
        <f t="shared" si="2"/>
        <v>13</v>
      </c>
      <c r="D38" s="1">
        <f t="shared" si="2"/>
        <v>3</v>
      </c>
      <c r="E38" s="1">
        <f t="shared" si="2"/>
        <v>7</v>
      </c>
      <c r="F38" s="1">
        <f t="shared" si="2"/>
        <v>13</v>
      </c>
      <c r="G38" s="1">
        <f t="shared" si="2"/>
        <v>7</v>
      </c>
      <c r="H38" s="1">
        <f t="shared" si="2"/>
        <v>12</v>
      </c>
      <c r="I38" s="1">
        <f t="shared" si="2"/>
        <v>7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12</v>
      </c>
      <c r="C39" s="1">
        <f t="shared" si="3"/>
        <v>2</v>
      </c>
      <c r="D39" s="1">
        <f t="shared" si="3"/>
        <v>12</v>
      </c>
      <c r="E39" s="1">
        <f t="shared" si="3"/>
        <v>8</v>
      </c>
      <c r="F39" s="1">
        <f t="shared" si="3"/>
        <v>2</v>
      </c>
      <c r="G39" s="1">
        <f t="shared" si="3"/>
        <v>8</v>
      </c>
      <c r="H39" s="1">
        <f t="shared" si="3"/>
        <v>3</v>
      </c>
      <c r="I39" s="1">
        <f t="shared" si="3"/>
        <v>8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0.2</v>
      </c>
      <c r="C41" s="11">
        <f t="shared" si="5"/>
        <v>0.8666666666666667</v>
      </c>
      <c r="D41" s="11">
        <f t="shared" si="5"/>
        <v>0.2</v>
      </c>
      <c r="E41" s="11">
        <f t="shared" si="5"/>
        <v>0.4666666666666667</v>
      </c>
      <c r="F41" s="11">
        <f t="shared" si="5"/>
        <v>0.8666666666666667</v>
      </c>
      <c r="G41" s="11">
        <f t="shared" si="5"/>
        <v>0.4666666666666667</v>
      </c>
      <c r="H41" s="11">
        <f t="shared" si="5"/>
        <v>0.8</v>
      </c>
      <c r="I41" s="11">
        <f t="shared" si="5"/>
        <v>0.4666666666666667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0.8</v>
      </c>
      <c r="C42" s="11">
        <f t="shared" si="6"/>
        <v>0.13333333333333333</v>
      </c>
      <c r="D42" s="11">
        <f t="shared" si="6"/>
        <v>0.8</v>
      </c>
      <c r="E42" s="11">
        <f t="shared" si="6"/>
        <v>0.5333333333333333</v>
      </c>
      <c r="F42" s="11">
        <f t="shared" si="6"/>
        <v>0.13333333333333333</v>
      </c>
      <c r="G42" s="11">
        <f t="shared" si="6"/>
        <v>0.5333333333333333</v>
      </c>
      <c r="H42" s="11">
        <f t="shared" si="6"/>
        <v>0.2</v>
      </c>
      <c r="I42" s="11">
        <f t="shared" si="6"/>
        <v>0.5333333333333333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34" sqref="J34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35" t="s">
        <v>26</v>
      </c>
      <c r="C2" s="35" t="s">
        <v>26</v>
      </c>
      <c r="D2" s="35" t="s">
        <v>26</v>
      </c>
      <c r="E2" s="35" t="s">
        <v>27</v>
      </c>
      <c r="F2" s="35" t="s">
        <v>27</v>
      </c>
      <c r="G2" s="35" t="s">
        <v>26</v>
      </c>
      <c r="H2" s="35" t="s">
        <v>26</v>
      </c>
      <c r="I2" s="35" t="s">
        <v>27</v>
      </c>
      <c r="J2" s="8">
        <v>4</v>
      </c>
      <c r="K2" s="8">
        <f>J2+27</f>
        <v>31</v>
      </c>
      <c r="L2" s="8">
        <v>18</v>
      </c>
      <c r="M2" s="8">
        <f>105+L2</f>
        <v>123</v>
      </c>
      <c r="N2" s="22">
        <f>J2/L2</f>
        <v>0.2222222222222222</v>
      </c>
      <c r="O2" s="22">
        <f>K2/M2</f>
        <v>0.25203252032520324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57</v>
      </c>
      <c r="E8" s="15" t="s">
        <v>57</v>
      </c>
      <c r="F8" s="15" t="s">
        <v>58</v>
      </c>
      <c r="G8" s="15" t="s">
        <v>58</v>
      </c>
      <c r="H8" s="15" t="s">
        <v>57</v>
      </c>
      <c r="I8" s="15" t="s">
        <v>57</v>
      </c>
      <c r="J8" s="8">
        <v>4</v>
      </c>
      <c r="K8" s="8">
        <f>J8+31</f>
        <v>35</v>
      </c>
      <c r="L8" s="8">
        <v>18</v>
      </c>
      <c r="M8" s="8">
        <f>104+L8</f>
        <v>122</v>
      </c>
      <c r="N8" s="22">
        <f>J8/L8</f>
        <v>0.2222222222222222</v>
      </c>
      <c r="O8" s="22">
        <f>K8/M8</f>
        <v>0.28688524590163933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69" t="s">
        <v>26</v>
      </c>
      <c r="C11" s="69" t="s">
        <v>27</v>
      </c>
      <c r="D11" s="69" t="s">
        <v>26</v>
      </c>
      <c r="E11" s="69" t="s">
        <v>27</v>
      </c>
      <c r="F11" s="69" t="s">
        <v>27</v>
      </c>
      <c r="G11" s="69" t="s">
        <v>26</v>
      </c>
      <c r="H11" s="69" t="s">
        <v>27</v>
      </c>
      <c r="I11" s="69" t="s">
        <v>27</v>
      </c>
      <c r="J11" s="8">
        <v>7</v>
      </c>
      <c r="K11" s="8">
        <f>J11+27</f>
        <v>34</v>
      </c>
      <c r="L11" s="8">
        <v>16</v>
      </c>
      <c r="M11" s="8">
        <f>99+L11</f>
        <v>115</v>
      </c>
      <c r="N11" s="22">
        <f t="shared" si="0"/>
        <v>0.4375</v>
      </c>
      <c r="O11" s="22">
        <f t="shared" si="0"/>
        <v>0.2956521739130435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57</v>
      </c>
      <c r="D12" s="15" t="s">
        <v>58</v>
      </c>
      <c r="E12" s="15" t="s">
        <v>58</v>
      </c>
      <c r="F12" s="15" t="s">
        <v>57</v>
      </c>
      <c r="G12" s="15" t="s">
        <v>58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18</v>
      </c>
      <c r="M12" s="8">
        <f>L12+101</f>
        <v>119</v>
      </c>
      <c r="N12" s="22">
        <f t="shared" si="0"/>
        <v>0.16666666666666666</v>
      </c>
      <c r="O12" s="22">
        <f t="shared" si="0"/>
        <v>0.2689075630252101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58</v>
      </c>
      <c r="H14" s="15" t="s">
        <v>57</v>
      </c>
      <c r="I14" s="15" t="s">
        <v>57</v>
      </c>
      <c r="J14" s="8">
        <v>1</v>
      </c>
      <c r="K14" s="8">
        <f>J14+22</f>
        <v>23</v>
      </c>
      <c r="L14" s="8">
        <v>18</v>
      </c>
      <c r="M14" s="8">
        <f>L14+104</f>
        <v>122</v>
      </c>
      <c r="N14" s="22">
        <f>J14/L14</f>
        <v>0.05555555555555555</v>
      </c>
      <c r="O14" s="22">
        <f>K14/M14</f>
        <v>0.1885245901639344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68" t="s">
        <v>26</v>
      </c>
      <c r="C17" s="68" t="s">
        <v>26</v>
      </c>
      <c r="D17" s="68" t="s">
        <v>27</v>
      </c>
      <c r="E17" s="68" t="s">
        <v>27</v>
      </c>
      <c r="F17" s="68" t="s">
        <v>27</v>
      </c>
      <c r="G17" s="68" t="s">
        <v>26</v>
      </c>
      <c r="H17" s="68" t="s">
        <v>26</v>
      </c>
      <c r="I17" s="68" t="s">
        <v>27</v>
      </c>
      <c r="J17" s="8">
        <v>4</v>
      </c>
      <c r="K17" s="8">
        <f>J17+14</f>
        <v>18</v>
      </c>
      <c r="L17" s="8">
        <v>15</v>
      </c>
      <c r="M17" s="8">
        <f>L17+76</f>
        <v>91</v>
      </c>
      <c r="N17" s="22">
        <f>J17/L17</f>
        <v>0.26666666666666666</v>
      </c>
      <c r="O17" s="22">
        <f>K17/M17</f>
        <v>0.1978021978021978</v>
      </c>
      <c r="P17" s="9" t="s">
        <v>44</v>
      </c>
    </row>
    <row r="18" spans="1:16" ht="10.5" customHeight="1">
      <c r="A18" s="5">
        <v>16</v>
      </c>
      <c r="B18" s="68" t="s">
        <v>26</v>
      </c>
      <c r="C18" s="68" t="s">
        <v>26</v>
      </c>
      <c r="D18" s="68" t="s">
        <v>27</v>
      </c>
      <c r="E18" s="68" t="s">
        <v>27</v>
      </c>
      <c r="F18" s="68" t="s">
        <v>27</v>
      </c>
      <c r="G18" s="68" t="s">
        <v>26</v>
      </c>
      <c r="H18" s="68" t="s">
        <v>26</v>
      </c>
      <c r="I18" s="68" t="s">
        <v>27</v>
      </c>
      <c r="J18" s="8">
        <v>5</v>
      </c>
      <c r="K18" s="8">
        <f>J18+25</f>
        <v>30</v>
      </c>
      <c r="L18" s="8">
        <v>18</v>
      </c>
      <c r="M18" s="8">
        <f>L18+103</f>
        <v>121</v>
      </c>
      <c r="N18" s="22">
        <f>J18/L18</f>
        <v>0.2777777777777778</v>
      </c>
      <c r="O18" s="22">
        <f>K18/M18</f>
        <v>0.24793388429752067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26</v>
      </c>
      <c r="C20" s="35" t="s">
        <v>26</v>
      </c>
      <c r="D20" s="35" t="s">
        <v>26</v>
      </c>
      <c r="E20" s="35" t="s">
        <v>27</v>
      </c>
      <c r="F20" s="35" t="s">
        <v>27</v>
      </c>
      <c r="G20" s="35" t="s">
        <v>26</v>
      </c>
      <c r="H20" s="35" t="s">
        <v>26</v>
      </c>
      <c r="I20" s="35" t="s">
        <v>27</v>
      </c>
      <c r="J20" s="16">
        <v>6</v>
      </c>
      <c r="K20" s="16">
        <f>J20+35</f>
        <v>41</v>
      </c>
      <c r="L20" s="8">
        <v>18</v>
      </c>
      <c r="M20" s="8">
        <f>L20+105</f>
        <v>123</v>
      </c>
      <c r="N20" s="22">
        <f>J20/L20</f>
        <v>0.3333333333333333</v>
      </c>
      <c r="O20" s="22">
        <f>K20/M20</f>
        <v>0.3333333333333333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58</v>
      </c>
      <c r="E24" s="15" t="s">
        <v>58</v>
      </c>
      <c r="F24" s="15" t="s">
        <v>57</v>
      </c>
      <c r="G24" s="15" t="s">
        <v>57</v>
      </c>
      <c r="H24" s="15" t="s">
        <v>58</v>
      </c>
      <c r="I24" s="15" t="s">
        <v>57</v>
      </c>
      <c r="J24" s="8">
        <v>1</v>
      </c>
      <c r="K24" s="8">
        <f>J24+4</f>
        <v>5</v>
      </c>
      <c r="L24" s="16">
        <v>17</v>
      </c>
      <c r="M24" s="8">
        <f>L24+100</f>
        <v>117</v>
      </c>
      <c r="N24" s="22">
        <f>J24/L24</f>
        <v>0.058823529411764705</v>
      </c>
      <c r="O24" s="22">
        <f>K24/M24</f>
        <v>0.042735042735042736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35" t="s">
        <v>26</v>
      </c>
      <c r="C28" s="35" t="s">
        <v>26</v>
      </c>
      <c r="D28" s="35" t="s">
        <v>26</v>
      </c>
      <c r="E28" s="35" t="s">
        <v>27</v>
      </c>
      <c r="F28" s="35" t="s">
        <v>27</v>
      </c>
      <c r="G28" s="35" t="s">
        <v>26</v>
      </c>
      <c r="H28" s="35" t="s">
        <v>26</v>
      </c>
      <c r="I28" s="35" t="s">
        <v>27</v>
      </c>
      <c r="J28" s="8">
        <v>9</v>
      </c>
      <c r="K28" s="8">
        <f>J28+24</f>
        <v>33</v>
      </c>
      <c r="L28" s="8">
        <v>18</v>
      </c>
      <c r="M28" s="8">
        <f>L28+80</f>
        <v>98</v>
      </c>
      <c r="N28" s="22">
        <f aca="true" t="shared" si="1" ref="N28:O32">J28/L28</f>
        <v>0.5</v>
      </c>
      <c r="O28" s="22">
        <f t="shared" si="1"/>
        <v>0.336734693877551</v>
      </c>
      <c r="P28" s="9" t="s">
        <v>55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6">
        <v>1</v>
      </c>
      <c r="K29" s="8">
        <f>J29+13</f>
        <v>14</v>
      </c>
      <c r="L29" s="8">
        <v>12</v>
      </c>
      <c r="M29" s="8">
        <f>L29+47</f>
        <v>59</v>
      </c>
      <c r="N29" s="22">
        <f t="shared" si="1"/>
        <v>0.08333333333333333</v>
      </c>
      <c r="O29" s="22">
        <f t="shared" si="1"/>
        <v>0.23728813559322035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57</v>
      </c>
      <c r="D30" s="15" t="s">
        <v>57</v>
      </c>
      <c r="E30" s="15" t="s">
        <v>58</v>
      </c>
      <c r="F30" s="15" t="s">
        <v>58</v>
      </c>
      <c r="G30" s="15" t="s">
        <v>75</v>
      </c>
      <c r="H30" s="15" t="s">
        <v>75</v>
      </c>
      <c r="I30" s="15" t="s">
        <v>57</v>
      </c>
      <c r="J30" s="26">
        <v>2</v>
      </c>
      <c r="K30" s="26">
        <f>J30+12</f>
        <v>14</v>
      </c>
      <c r="L30" s="8">
        <v>16</v>
      </c>
      <c r="M30" s="8">
        <f>L30+58</f>
        <v>74</v>
      </c>
      <c r="N30" s="22">
        <f t="shared" si="1"/>
        <v>0.125</v>
      </c>
      <c r="O30" s="22">
        <f t="shared" si="1"/>
        <v>0.1891891891891892</v>
      </c>
      <c r="P30" s="9" t="s">
        <v>20</v>
      </c>
    </row>
    <row r="31" spans="1:16" ht="10.5" customHeight="1">
      <c r="A31" s="5">
        <v>29</v>
      </c>
      <c r="B31" s="69" t="s">
        <v>90</v>
      </c>
      <c r="C31" s="69" t="s">
        <v>90</v>
      </c>
      <c r="D31" s="69" t="s">
        <v>90</v>
      </c>
      <c r="E31" s="69" t="s">
        <v>91</v>
      </c>
      <c r="F31" s="69" t="s">
        <v>91</v>
      </c>
      <c r="G31" s="69" t="s">
        <v>90</v>
      </c>
      <c r="H31" s="69" t="s">
        <v>91</v>
      </c>
      <c r="I31" s="69" t="s">
        <v>91</v>
      </c>
      <c r="J31" s="26">
        <v>2</v>
      </c>
      <c r="K31" s="26">
        <f>J31+7</f>
        <v>9</v>
      </c>
      <c r="L31" s="8">
        <v>18</v>
      </c>
      <c r="M31" s="8">
        <f>L31+40</f>
        <v>58</v>
      </c>
      <c r="N31" s="22">
        <f t="shared" si="1"/>
        <v>0.1111111111111111</v>
      </c>
      <c r="O31" s="22">
        <f t="shared" si="1"/>
        <v>0.15517241379310345</v>
      </c>
      <c r="P31" s="9" t="s">
        <v>22</v>
      </c>
    </row>
    <row r="32" spans="1:16" ht="10.5" customHeight="1">
      <c r="A32" s="5">
        <v>30</v>
      </c>
      <c r="B32" s="35" t="s">
        <v>26</v>
      </c>
      <c r="C32" s="35" t="s">
        <v>26</v>
      </c>
      <c r="D32" s="35" t="s">
        <v>26</v>
      </c>
      <c r="E32" s="35" t="s">
        <v>27</v>
      </c>
      <c r="F32" s="35" t="s">
        <v>27</v>
      </c>
      <c r="G32" s="35" t="s">
        <v>26</v>
      </c>
      <c r="H32" s="35" t="s">
        <v>26</v>
      </c>
      <c r="I32" s="35" t="s">
        <v>27</v>
      </c>
      <c r="J32" s="26">
        <v>4</v>
      </c>
      <c r="K32" s="26">
        <f>J32+18</f>
        <v>22</v>
      </c>
      <c r="L32" s="16">
        <v>18</v>
      </c>
      <c r="M32" s="8">
        <f>L32+62</f>
        <v>80</v>
      </c>
      <c r="N32" s="22">
        <f t="shared" si="1"/>
        <v>0.2222222222222222</v>
      </c>
      <c r="O32" s="22">
        <f t="shared" si="1"/>
        <v>0.275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57</v>
      </c>
      <c r="D34" s="15" t="s">
        <v>58</v>
      </c>
      <c r="E34" s="15" t="s">
        <v>58</v>
      </c>
      <c r="F34" s="15" t="s">
        <v>58</v>
      </c>
      <c r="G34" s="15" t="s">
        <v>58</v>
      </c>
      <c r="H34" s="15" t="s">
        <v>57</v>
      </c>
      <c r="I34" s="15" t="s">
        <v>58</v>
      </c>
      <c r="J34" s="26">
        <v>5</v>
      </c>
      <c r="K34" s="26">
        <f>J34+13</f>
        <v>18</v>
      </c>
      <c r="L34" s="8">
        <v>18</v>
      </c>
      <c r="M34" s="8">
        <f>L34+41</f>
        <v>59</v>
      </c>
      <c r="N34" s="22">
        <f>J34/L34</f>
        <v>0.2777777777777778</v>
      </c>
      <c r="O34" s="22">
        <f>K34/M34</f>
        <v>0.3050847457627119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58</v>
      </c>
      <c r="F35" s="15" t="s">
        <v>58</v>
      </c>
      <c r="G35" s="15" t="s">
        <v>57</v>
      </c>
      <c r="H35" s="15" t="s">
        <v>57</v>
      </c>
      <c r="I35" s="15" t="s">
        <v>57</v>
      </c>
      <c r="J35" s="26">
        <v>2</v>
      </c>
      <c r="K35" s="26">
        <f>J35+18</f>
        <v>20</v>
      </c>
      <c r="L35" s="8">
        <v>18</v>
      </c>
      <c r="M35" s="8">
        <f>L35+40</f>
        <v>58</v>
      </c>
      <c r="N35" s="22">
        <f>J35/L35</f>
        <v>0.1111111111111111</v>
      </c>
      <c r="O35" s="22">
        <f>K35/M35</f>
        <v>0.3448275862068966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15</v>
      </c>
      <c r="C38" s="1">
        <f t="shared" si="2"/>
        <v>11</v>
      </c>
      <c r="D38" s="1">
        <f t="shared" si="2"/>
        <v>9</v>
      </c>
      <c r="E38" s="1">
        <f t="shared" si="2"/>
        <v>1</v>
      </c>
      <c r="F38" s="1">
        <f t="shared" si="2"/>
        <v>2</v>
      </c>
      <c r="G38" s="1">
        <f t="shared" si="2"/>
        <v>10</v>
      </c>
      <c r="H38" s="1">
        <f t="shared" si="2"/>
        <v>11</v>
      </c>
      <c r="I38" s="1">
        <f t="shared" si="2"/>
        <v>5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0</v>
      </c>
      <c r="C39" s="1">
        <f t="shared" si="3"/>
        <v>4</v>
      </c>
      <c r="D39" s="1">
        <f t="shared" si="3"/>
        <v>6</v>
      </c>
      <c r="E39" s="1">
        <f t="shared" si="3"/>
        <v>14</v>
      </c>
      <c r="F39" s="1">
        <f t="shared" si="3"/>
        <v>13</v>
      </c>
      <c r="G39" s="1">
        <f t="shared" si="3"/>
        <v>4</v>
      </c>
      <c r="H39" s="1">
        <f t="shared" si="3"/>
        <v>3</v>
      </c>
      <c r="I39" s="1">
        <f t="shared" si="3"/>
        <v>10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1</v>
      </c>
      <c r="C41" s="11">
        <f t="shared" si="5"/>
        <v>0.7333333333333333</v>
      </c>
      <c r="D41" s="11">
        <f t="shared" si="5"/>
        <v>0.6</v>
      </c>
      <c r="E41" s="11">
        <f t="shared" si="5"/>
        <v>0.06666666666666667</v>
      </c>
      <c r="F41" s="11">
        <f t="shared" si="5"/>
        <v>0.13333333333333333</v>
      </c>
      <c r="G41" s="11">
        <f t="shared" si="5"/>
        <v>0.6666666666666666</v>
      </c>
      <c r="H41" s="11">
        <f t="shared" si="5"/>
        <v>0.7333333333333333</v>
      </c>
      <c r="I41" s="11">
        <f t="shared" si="5"/>
        <v>0.3333333333333333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</v>
      </c>
      <c r="C42" s="11">
        <f t="shared" si="6"/>
        <v>0.26666666666666666</v>
      </c>
      <c r="D42" s="11">
        <f t="shared" si="6"/>
        <v>0.4</v>
      </c>
      <c r="E42" s="11">
        <f t="shared" si="6"/>
        <v>0.9333333333333333</v>
      </c>
      <c r="F42" s="11">
        <f t="shared" si="6"/>
        <v>0.8666666666666667</v>
      </c>
      <c r="G42" s="11">
        <f t="shared" si="6"/>
        <v>0.26666666666666666</v>
      </c>
      <c r="H42" s="11">
        <f t="shared" si="6"/>
        <v>0.2</v>
      </c>
      <c r="I42" s="11">
        <f t="shared" si="6"/>
        <v>0.6666666666666666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6" sqref="L16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57</v>
      </c>
      <c r="E2" s="15" t="s">
        <v>58</v>
      </c>
      <c r="F2" s="15" t="s">
        <v>57</v>
      </c>
      <c r="G2" s="15" t="s">
        <v>58</v>
      </c>
      <c r="H2" s="15" t="s">
        <v>58</v>
      </c>
      <c r="I2" s="15" t="s">
        <v>58</v>
      </c>
      <c r="J2" s="8">
        <v>3</v>
      </c>
      <c r="K2" s="8">
        <f>J2+27</f>
        <v>30</v>
      </c>
      <c r="L2" s="8">
        <v>17</v>
      </c>
      <c r="M2" s="8">
        <f>105+L2</f>
        <v>122</v>
      </c>
      <c r="N2" s="22">
        <f>J2/L2</f>
        <v>0.17647058823529413</v>
      </c>
      <c r="O2" s="22">
        <f>K2/M2</f>
        <v>0.2459016393442623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57</v>
      </c>
      <c r="E8" s="15" t="s">
        <v>57</v>
      </c>
      <c r="F8" s="15" t="s">
        <v>58</v>
      </c>
      <c r="G8" s="15" t="s">
        <v>57</v>
      </c>
      <c r="H8" s="15" t="s">
        <v>57</v>
      </c>
      <c r="I8" s="15" t="s">
        <v>57</v>
      </c>
      <c r="J8" s="8">
        <v>4</v>
      </c>
      <c r="K8" s="8">
        <f>J8+31</f>
        <v>35</v>
      </c>
      <c r="L8" s="8">
        <v>17</v>
      </c>
      <c r="M8" s="8">
        <f>104+L8</f>
        <v>121</v>
      </c>
      <c r="N8" s="22">
        <f>J8/L8</f>
        <v>0.23529411764705882</v>
      </c>
      <c r="O8" s="22">
        <f>K8/M8</f>
        <v>0.2892561983471074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66"/>
      <c r="C11" s="66"/>
      <c r="D11" s="66"/>
      <c r="E11" s="66"/>
      <c r="F11" s="66"/>
      <c r="G11" s="66"/>
      <c r="H11" s="66"/>
      <c r="I11" s="66"/>
      <c r="J11" s="8">
        <v>6</v>
      </c>
      <c r="K11" s="8">
        <f>J11+27</f>
        <v>33</v>
      </c>
      <c r="L11" s="8">
        <v>14</v>
      </c>
      <c r="M11" s="8">
        <f>99+L11</f>
        <v>113</v>
      </c>
      <c r="N11" s="22">
        <f t="shared" si="0"/>
        <v>0.42857142857142855</v>
      </c>
      <c r="O11" s="22">
        <f t="shared" si="0"/>
        <v>0.2920353982300885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57</v>
      </c>
      <c r="J12" s="8">
        <v>3</v>
      </c>
      <c r="K12" s="8">
        <f>J12+29</f>
        <v>32</v>
      </c>
      <c r="L12" s="8">
        <v>17</v>
      </c>
      <c r="M12" s="8">
        <f>L12+101</f>
        <v>118</v>
      </c>
      <c r="N12" s="22">
        <f t="shared" si="0"/>
        <v>0.17647058823529413</v>
      </c>
      <c r="O12" s="22">
        <f t="shared" si="0"/>
        <v>0.2711864406779661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58</v>
      </c>
      <c r="E14" s="15" t="s">
        <v>75</v>
      </c>
      <c r="F14" s="15" t="s">
        <v>58</v>
      </c>
      <c r="G14" s="15" t="s">
        <v>58</v>
      </c>
      <c r="H14" s="15" t="s">
        <v>58</v>
      </c>
      <c r="I14" s="15" t="s">
        <v>57</v>
      </c>
      <c r="J14" s="8">
        <v>1</v>
      </c>
      <c r="K14" s="8">
        <f>J14+22</f>
        <v>23</v>
      </c>
      <c r="L14" s="8">
        <v>17</v>
      </c>
      <c r="M14" s="8">
        <f>L14+104</f>
        <v>121</v>
      </c>
      <c r="N14" s="22">
        <f>J14/L14</f>
        <v>0.058823529411764705</v>
      </c>
      <c r="O14" s="22">
        <f>K14/M14</f>
        <v>0.19008264462809918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51"/>
      <c r="C17" s="51"/>
      <c r="D17" s="51"/>
      <c r="E17" s="51"/>
      <c r="F17" s="51"/>
      <c r="G17" s="51"/>
      <c r="H17" s="51"/>
      <c r="I17" s="51"/>
      <c r="J17" s="8">
        <v>3</v>
      </c>
      <c r="K17" s="8">
        <f>J17+14</f>
        <v>17</v>
      </c>
      <c r="L17" s="8">
        <v>13</v>
      </c>
      <c r="M17" s="8">
        <f>L17+76</f>
        <v>89</v>
      </c>
      <c r="N17" s="22">
        <f>J17/L17</f>
        <v>0.23076923076923078</v>
      </c>
      <c r="O17" s="22">
        <f>K17/M17</f>
        <v>0.19101123595505617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58</v>
      </c>
      <c r="E18" s="15" t="s">
        <v>58</v>
      </c>
      <c r="F18" s="15" t="s">
        <v>57</v>
      </c>
      <c r="G18" s="15" t="s">
        <v>58</v>
      </c>
      <c r="H18" s="15" t="s">
        <v>58</v>
      </c>
      <c r="I18" s="15" t="s">
        <v>57</v>
      </c>
      <c r="J18" s="8">
        <v>4</v>
      </c>
      <c r="K18" s="8">
        <f>J18+25</f>
        <v>29</v>
      </c>
      <c r="L18" s="8">
        <v>17</v>
      </c>
      <c r="M18" s="8">
        <f>L18+103</f>
        <v>120</v>
      </c>
      <c r="N18" s="22">
        <f>J18/L18</f>
        <v>0.23529411764705882</v>
      </c>
      <c r="O18" s="22">
        <f>K18/M18</f>
        <v>0.24166666666666667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57</v>
      </c>
      <c r="E20" s="15" t="s">
        <v>58</v>
      </c>
      <c r="F20" s="15" t="s">
        <v>58</v>
      </c>
      <c r="G20" s="15" t="s">
        <v>58</v>
      </c>
      <c r="H20" s="15" t="s">
        <v>57</v>
      </c>
      <c r="I20" s="15" t="s">
        <v>58</v>
      </c>
      <c r="J20" s="16">
        <v>5</v>
      </c>
      <c r="K20" s="16">
        <f>J20+35</f>
        <v>40</v>
      </c>
      <c r="L20" s="8">
        <v>17</v>
      </c>
      <c r="M20" s="8">
        <f>L20+105</f>
        <v>122</v>
      </c>
      <c r="N20" s="22">
        <f>J20/L20</f>
        <v>0.29411764705882354</v>
      </c>
      <c r="O20" s="22">
        <f>K20/M20</f>
        <v>0.32786885245901637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58</v>
      </c>
      <c r="F24" s="15" t="s">
        <v>58</v>
      </c>
      <c r="G24" s="15" t="s">
        <v>57</v>
      </c>
      <c r="H24" s="15" t="s">
        <v>57</v>
      </c>
      <c r="I24" s="15" t="s">
        <v>57</v>
      </c>
      <c r="J24" s="8">
        <v>1</v>
      </c>
      <c r="K24" s="8">
        <f>J24+4</f>
        <v>5</v>
      </c>
      <c r="L24" s="16">
        <v>16</v>
      </c>
      <c r="M24" s="8">
        <f>L24+100</f>
        <v>116</v>
      </c>
      <c r="N24" s="22">
        <f>J24/L24</f>
        <v>0.0625</v>
      </c>
      <c r="O24" s="22">
        <f>K24/M24</f>
        <v>0.04310344827586207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58</v>
      </c>
      <c r="D28" s="15" t="s">
        <v>57</v>
      </c>
      <c r="E28" s="15" t="s">
        <v>58</v>
      </c>
      <c r="F28" s="15" t="s">
        <v>57</v>
      </c>
      <c r="G28" s="15" t="s">
        <v>58</v>
      </c>
      <c r="H28" s="15" t="s">
        <v>58</v>
      </c>
      <c r="I28" s="15" t="s">
        <v>57</v>
      </c>
      <c r="J28" s="8">
        <v>8</v>
      </c>
      <c r="K28" s="8">
        <f>J28+24</f>
        <v>32</v>
      </c>
      <c r="L28" s="8">
        <v>17</v>
      </c>
      <c r="M28" s="8">
        <f>L28+80</f>
        <v>97</v>
      </c>
      <c r="N28" s="22">
        <f aca="true" t="shared" si="1" ref="N28:O32">J28/L28</f>
        <v>0.47058823529411764</v>
      </c>
      <c r="O28" s="22">
        <f t="shared" si="1"/>
        <v>0.32989690721649484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57</v>
      </c>
      <c r="D29" s="15" t="s">
        <v>58</v>
      </c>
      <c r="E29" s="15" t="s">
        <v>58</v>
      </c>
      <c r="F29" s="15" t="s">
        <v>58</v>
      </c>
      <c r="G29" s="15" t="s">
        <v>58</v>
      </c>
      <c r="H29" s="15" t="s">
        <v>58</v>
      </c>
      <c r="I29" s="15" t="s">
        <v>58</v>
      </c>
      <c r="J29" s="26">
        <v>1</v>
      </c>
      <c r="K29" s="8">
        <f>J29+13</f>
        <v>14</v>
      </c>
      <c r="L29" s="8">
        <v>12</v>
      </c>
      <c r="M29" s="8">
        <f>L29+47</f>
        <v>59</v>
      </c>
      <c r="N29" s="22">
        <f t="shared" si="1"/>
        <v>0.08333333333333333</v>
      </c>
      <c r="O29" s="22">
        <f t="shared" si="1"/>
        <v>0.23728813559322035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57</v>
      </c>
      <c r="E30" s="15" t="s">
        <v>75</v>
      </c>
      <c r="F30" s="15" t="s">
        <v>58</v>
      </c>
      <c r="G30" s="15" t="s">
        <v>58</v>
      </c>
      <c r="H30" s="15" t="s">
        <v>57</v>
      </c>
      <c r="I30" s="15" t="s">
        <v>58</v>
      </c>
      <c r="J30" s="26">
        <v>2</v>
      </c>
      <c r="K30" s="26">
        <f>J30+12</f>
        <v>14</v>
      </c>
      <c r="L30" s="8">
        <v>15</v>
      </c>
      <c r="M30" s="8">
        <f>L30+58</f>
        <v>73</v>
      </c>
      <c r="N30" s="22">
        <f t="shared" si="1"/>
        <v>0.13333333333333333</v>
      </c>
      <c r="O30" s="22">
        <f t="shared" si="1"/>
        <v>0.1917808219178082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58</v>
      </c>
      <c r="F31" s="15" t="s">
        <v>57</v>
      </c>
      <c r="G31" s="15" t="s">
        <v>58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17</v>
      </c>
      <c r="M31" s="8">
        <f>L31+40</f>
        <v>57</v>
      </c>
      <c r="N31" s="22">
        <f t="shared" si="1"/>
        <v>0.058823529411764705</v>
      </c>
      <c r="O31" s="22">
        <f t="shared" si="1"/>
        <v>0.14035087719298245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58</v>
      </c>
      <c r="E32" s="15" t="s">
        <v>57</v>
      </c>
      <c r="F32" s="15" t="s">
        <v>58</v>
      </c>
      <c r="G32" s="15" t="s">
        <v>58</v>
      </c>
      <c r="H32" s="15" t="s">
        <v>58</v>
      </c>
      <c r="I32" s="15" t="s">
        <v>58</v>
      </c>
      <c r="J32" s="26">
        <v>3</v>
      </c>
      <c r="K32" s="26">
        <f>J32+18</f>
        <v>21</v>
      </c>
      <c r="L32" s="16">
        <v>17</v>
      </c>
      <c r="M32" s="8">
        <f>L32+62</f>
        <v>79</v>
      </c>
      <c r="N32" s="22">
        <f t="shared" si="1"/>
        <v>0.17647058823529413</v>
      </c>
      <c r="O32" s="22">
        <f t="shared" si="1"/>
        <v>0.26582278481012656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58</v>
      </c>
      <c r="E34" s="15" t="s">
        <v>58</v>
      </c>
      <c r="F34" s="15" t="s">
        <v>58</v>
      </c>
      <c r="G34" s="15" t="s">
        <v>57</v>
      </c>
      <c r="H34" s="15" t="s">
        <v>58</v>
      </c>
      <c r="I34" s="15" t="s">
        <v>57</v>
      </c>
      <c r="J34" s="26">
        <v>5</v>
      </c>
      <c r="K34" s="26">
        <f>J34+13</f>
        <v>18</v>
      </c>
      <c r="L34" s="8">
        <v>17</v>
      </c>
      <c r="M34" s="8">
        <f>L34+41</f>
        <v>58</v>
      </c>
      <c r="N34" s="22">
        <f>J34/L34</f>
        <v>0.29411764705882354</v>
      </c>
      <c r="O34" s="22">
        <f>K34/M34</f>
        <v>0.3103448275862069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57</v>
      </c>
      <c r="J35" s="26">
        <v>2</v>
      </c>
      <c r="K35" s="26">
        <f>J35+18</f>
        <v>20</v>
      </c>
      <c r="L35" s="8">
        <v>17</v>
      </c>
      <c r="M35" s="8">
        <f>L35+40</f>
        <v>57</v>
      </c>
      <c r="N35" s="22">
        <f>J35/L35</f>
        <v>0.11764705882352941</v>
      </c>
      <c r="O35" s="22">
        <f>K35/M35</f>
        <v>0.3508771929824561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7</v>
      </c>
      <c r="C38" s="1">
        <f t="shared" si="2"/>
        <v>4</v>
      </c>
      <c r="D38" s="1">
        <f t="shared" si="2"/>
        <v>7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4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7</v>
      </c>
      <c r="C39" s="1">
        <f t="shared" si="3"/>
        <v>10</v>
      </c>
      <c r="D39" s="1">
        <f t="shared" si="3"/>
        <v>7</v>
      </c>
      <c r="E39" s="1">
        <f t="shared" si="3"/>
        <v>10</v>
      </c>
      <c r="F39" s="1">
        <f t="shared" si="3"/>
        <v>10</v>
      </c>
      <c r="G39" s="1">
        <f t="shared" si="3"/>
        <v>10</v>
      </c>
      <c r="H39" s="1">
        <f t="shared" si="3"/>
        <v>10</v>
      </c>
      <c r="I39" s="1">
        <f t="shared" si="3"/>
        <v>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0.5</v>
      </c>
      <c r="C41" s="11">
        <f t="shared" si="5"/>
        <v>0.2857142857142857</v>
      </c>
      <c r="D41" s="11">
        <f t="shared" si="5"/>
        <v>0.5</v>
      </c>
      <c r="E41" s="11">
        <f t="shared" si="5"/>
        <v>0.14285714285714285</v>
      </c>
      <c r="F41" s="11">
        <f t="shared" si="5"/>
        <v>0.2857142857142857</v>
      </c>
      <c r="G41" s="11">
        <f t="shared" si="5"/>
        <v>0.2857142857142857</v>
      </c>
      <c r="H41" s="11">
        <f t="shared" si="5"/>
        <v>0.2857142857142857</v>
      </c>
      <c r="I41" s="11">
        <f t="shared" si="5"/>
        <v>0.5714285714285714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0.5</v>
      </c>
      <c r="C42" s="11">
        <f t="shared" si="6"/>
        <v>0.7142857142857143</v>
      </c>
      <c r="D42" s="11">
        <f t="shared" si="6"/>
        <v>0.5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0.7142857142857143</v>
      </c>
      <c r="H42" s="11">
        <f t="shared" si="6"/>
        <v>0.7142857142857143</v>
      </c>
      <c r="I42" s="11">
        <f t="shared" si="6"/>
        <v>0.42857142857142855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5" sqref="L1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57</v>
      </c>
      <c r="E2" s="15" t="s">
        <v>57</v>
      </c>
      <c r="F2" s="15" t="s">
        <v>57</v>
      </c>
      <c r="G2" s="15" t="s">
        <v>58</v>
      </c>
      <c r="H2" s="15" t="s">
        <v>58</v>
      </c>
      <c r="I2" s="15" t="s">
        <v>57</v>
      </c>
      <c r="J2" s="8">
        <v>3</v>
      </c>
      <c r="K2" s="8">
        <f>J2+27</f>
        <v>30</v>
      </c>
      <c r="L2" s="8">
        <v>16</v>
      </c>
      <c r="M2" s="8">
        <f>105+L2</f>
        <v>121</v>
      </c>
      <c r="N2" s="22">
        <f>J2/L2</f>
        <v>0.1875</v>
      </c>
      <c r="O2" s="22">
        <f>K2/M2</f>
        <v>0.24793388429752067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57</v>
      </c>
      <c r="F8" s="15" t="s">
        <v>57</v>
      </c>
      <c r="G8" s="15" t="s">
        <v>58</v>
      </c>
      <c r="H8" s="15" t="s">
        <v>58</v>
      </c>
      <c r="I8" s="15" t="s">
        <v>58</v>
      </c>
      <c r="J8" s="8">
        <v>4</v>
      </c>
      <c r="K8" s="8">
        <f>J8+31</f>
        <v>35</v>
      </c>
      <c r="L8" s="8">
        <v>16</v>
      </c>
      <c r="M8" s="8">
        <f>104+L8</f>
        <v>120</v>
      </c>
      <c r="N8" s="22">
        <f>J8/L8</f>
        <v>0.25</v>
      </c>
      <c r="O8" s="22">
        <f>K8/M8</f>
        <v>0.2916666666666667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66"/>
      <c r="C11" s="66"/>
      <c r="D11" s="66"/>
      <c r="E11" s="66"/>
      <c r="F11" s="66"/>
      <c r="G11" s="66"/>
      <c r="H11" s="66"/>
      <c r="I11" s="66"/>
      <c r="J11" s="8">
        <v>6</v>
      </c>
      <c r="K11" s="8">
        <f>J11+27</f>
        <v>33</v>
      </c>
      <c r="L11" s="8">
        <v>14</v>
      </c>
      <c r="M11" s="8">
        <f>99+L11</f>
        <v>113</v>
      </c>
      <c r="N11" s="22">
        <f t="shared" si="0"/>
        <v>0.42857142857142855</v>
      </c>
      <c r="O11" s="22">
        <f t="shared" si="0"/>
        <v>0.2920353982300885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57</v>
      </c>
      <c r="D12" s="15" t="s">
        <v>57</v>
      </c>
      <c r="E12" s="15" t="s">
        <v>57</v>
      </c>
      <c r="F12" s="15" t="s">
        <v>88</v>
      </c>
      <c r="G12" s="15" t="s">
        <v>58</v>
      </c>
      <c r="H12" s="15" t="s">
        <v>58</v>
      </c>
      <c r="I12" s="15" t="s">
        <v>58</v>
      </c>
      <c r="J12" s="8">
        <v>3</v>
      </c>
      <c r="K12" s="8">
        <f>J12+29</f>
        <v>32</v>
      </c>
      <c r="L12" s="8">
        <v>16</v>
      </c>
      <c r="M12" s="8">
        <f>L12+101</f>
        <v>117</v>
      </c>
      <c r="N12" s="22">
        <f t="shared" si="0"/>
        <v>0.1875</v>
      </c>
      <c r="O12" s="22">
        <f t="shared" si="0"/>
        <v>0.27350427350427353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75</v>
      </c>
      <c r="E14" s="15" t="s">
        <v>57</v>
      </c>
      <c r="F14" s="15" t="s">
        <v>58</v>
      </c>
      <c r="G14" s="15" t="s">
        <v>58</v>
      </c>
      <c r="H14" s="15" t="s">
        <v>57</v>
      </c>
      <c r="I14" s="15" t="s">
        <v>57</v>
      </c>
      <c r="J14" s="8">
        <v>1</v>
      </c>
      <c r="K14" s="8">
        <f>J14+22</f>
        <v>23</v>
      </c>
      <c r="L14" s="8">
        <v>16</v>
      </c>
      <c r="M14" s="8">
        <f>L14+104</f>
        <v>120</v>
      </c>
      <c r="N14" s="22">
        <f>J14/L14</f>
        <v>0.0625</v>
      </c>
      <c r="O14" s="22">
        <f>K14/M14</f>
        <v>0.19166666666666668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51"/>
      <c r="C17" s="51"/>
      <c r="D17" s="51"/>
      <c r="E17" s="51"/>
      <c r="F17" s="51"/>
      <c r="G17" s="51"/>
      <c r="H17" s="51"/>
      <c r="I17" s="51"/>
      <c r="J17" s="8">
        <v>3</v>
      </c>
      <c r="K17" s="8">
        <f>J17+14</f>
        <v>17</v>
      </c>
      <c r="L17" s="8">
        <v>13</v>
      </c>
      <c r="M17" s="8">
        <f>L17+76</f>
        <v>89</v>
      </c>
      <c r="N17" s="22">
        <f>J17/L17</f>
        <v>0.23076923076923078</v>
      </c>
      <c r="O17" s="22">
        <f>K17/M17</f>
        <v>0.19101123595505617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57</v>
      </c>
      <c r="E18" s="15" t="s">
        <v>57</v>
      </c>
      <c r="F18" s="15" t="s">
        <v>58</v>
      </c>
      <c r="G18" s="15" t="s">
        <v>58</v>
      </c>
      <c r="H18" s="15" t="s">
        <v>57</v>
      </c>
      <c r="I18" s="15" t="s">
        <v>58</v>
      </c>
      <c r="J18" s="8">
        <v>4</v>
      </c>
      <c r="K18" s="8">
        <f>J18+25</f>
        <v>29</v>
      </c>
      <c r="L18" s="8">
        <v>16</v>
      </c>
      <c r="M18" s="8">
        <f>L18+103</f>
        <v>119</v>
      </c>
      <c r="N18" s="22">
        <f>J18/L18</f>
        <v>0.25</v>
      </c>
      <c r="O18" s="22">
        <f>K18/M18</f>
        <v>0.24369747899159663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57</v>
      </c>
      <c r="D20" s="15" t="s">
        <v>57</v>
      </c>
      <c r="E20" s="15" t="s">
        <v>57</v>
      </c>
      <c r="F20" s="15" t="s">
        <v>57</v>
      </c>
      <c r="G20" s="15" t="s">
        <v>58</v>
      </c>
      <c r="H20" s="15" t="s">
        <v>57</v>
      </c>
      <c r="I20" s="15" t="s">
        <v>58</v>
      </c>
      <c r="J20" s="16">
        <v>5</v>
      </c>
      <c r="K20" s="16">
        <f>J20+35</f>
        <v>40</v>
      </c>
      <c r="L20" s="8">
        <v>16</v>
      </c>
      <c r="M20" s="8">
        <f>L20+105</f>
        <v>121</v>
      </c>
      <c r="N20" s="22">
        <f>J20/L20</f>
        <v>0.3125</v>
      </c>
      <c r="O20" s="22">
        <f>K20/M20</f>
        <v>0.3305785123966942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58</v>
      </c>
      <c r="E24" s="15" t="s">
        <v>57</v>
      </c>
      <c r="F24" s="15" t="s">
        <v>57</v>
      </c>
      <c r="G24" s="15" t="s">
        <v>57</v>
      </c>
      <c r="H24" s="15" t="s">
        <v>57</v>
      </c>
      <c r="I24" s="15" t="s">
        <v>58</v>
      </c>
      <c r="J24" s="8">
        <v>1</v>
      </c>
      <c r="K24" s="8">
        <f>J24+4</f>
        <v>5</v>
      </c>
      <c r="L24" s="16">
        <v>15</v>
      </c>
      <c r="M24" s="8">
        <f>L24+100</f>
        <v>115</v>
      </c>
      <c r="N24" s="22">
        <f>J24/L24</f>
        <v>0.06666666666666667</v>
      </c>
      <c r="O24" s="22">
        <f>K24/M24</f>
        <v>0.043478260869565216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58</v>
      </c>
      <c r="D28" s="15" t="s">
        <v>75</v>
      </c>
      <c r="E28" s="15" t="s">
        <v>57</v>
      </c>
      <c r="F28" s="15" t="s">
        <v>58</v>
      </c>
      <c r="G28" s="15" t="s">
        <v>58</v>
      </c>
      <c r="H28" s="15" t="s">
        <v>58</v>
      </c>
      <c r="I28" s="15" t="s">
        <v>58</v>
      </c>
      <c r="J28" s="8">
        <v>8</v>
      </c>
      <c r="K28" s="8">
        <f>J28+24</f>
        <v>32</v>
      </c>
      <c r="L28" s="8">
        <v>16</v>
      </c>
      <c r="M28" s="8">
        <f>L28+80</f>
        <v>96</v>
      </c>
      <c r="N28" s="22">
        <f aca="true" t="shared" si="1" ref="N28:O32">J28/L28</f>
        <v>0.5</v>
      </c>
      <c r="O28" s="22">
        <f t="shared" si="1"/>
        <v>0.3333333333333333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57</v>
      </c>
      <c r="D29" s="15" t="s">
        <v>75</v>
      </c>
      <c r="E29" s="15" t="s">
        <v>57</v>
      </c>
      <c r="F29" s="15" t="s">
        <v>58</v>
      </c>
      <c r="G29" s="15" t="s">
        <v>57</v>
      </c>
      <c r="H29" s="15" t="s">
        <v>58</v>
      </c>
      <c r="I29" s="15" t="s">
        <v>58</v>
      </c>
      <c r="J29" s="26">
        <v>1</v>
      </c>
      <c r="K29" s="8">
        <f>J29+13</f>
        <v>14</v>
      </c>
      <c r="L29" s="8">
        <v>11</v>
      </c>
      <c r="M29" s="8">
        <f>L29+47</f>
        <v>58</v>
      </c>
      <c r="N29" s="22">
        <f t="shared" si="1"/>
        <v>0.09090909090909091</v>
      </c>
      <c r="O29" s="22">
        <f t="shared" si="1"/>
        <v>0.2413793103448276</v>
      </c>
      <c r="P29" s="9" t="s">
        <v>56</v>
      </c>
    </row>
    <row r="30" spans="1:16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26">
        <v>2</v>
      </c>
      <c r="K30" s="26">
        <f>J30+12</f>
        <v>14</v>
      </c>
      <c r="L30" s="8">
        <v>14</v>
      </c>
      <c r="M30" s="8">
        <f>L30+58</f>
        <v>72</v>
      </c>
      <c r="N30" s="22">
        <f t="shared" si="1"/>
        <v>0.14285714285714285</v>
      </c>
      <c r="O30" s="22">
        <f t="shared" si="1"/>
        <v>0.19444444444444445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57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16</v>
      </c>
      <c r="M31" s="8">
        <f>L31+40</f>
        <v>56</v>
      </c>
      <c r="N31" s="22">
        <f t="shared" si="1"/>
        <v>0.0625</v>
      </c>
      <c r="O31" s="22">
        <f t="shared" si="1"/>
        <v>0.14285714285714285</v>
      </c>
      <c r="P31" s="9" t="s">
        <v>22</v>
      </c>
    </row>
    <row r="32" spans="1:16" ht="10.5" customHeight="1">
      <c r="A32" s="5">
        <v>30</v>
      </c>
      <c r="B32" s="67" t="s">
        <v>71</v>
      </c>
      <c r="C32" s="67" t="s">
        <v>71</v>
      </c>
      <c r="D32" s="67" t="s">
        <v>89</v>
      </c>
      <c r="E32" s="67" t="s">
        <v>70</v>
      </c>
      <c r="F32" s="67" t="s">
        <v>71</v>
      </c>
      <c r="G32" s="67" t="s">
        <v>70</v>
      </c>
      <c r="H32" s="67" t="s">
        <v>71</v>
      </c>
      <c r="I32" s="67" t="s">
        <v>71</v>
      </c>
      <c r="J32" s="26">
        <v>3</v>
      </c>
      <c r="K32" s="26">
        <f>J32+18</f>
        <v>21</v>
      </c>
      <c r="L32" s="16">
        <v>16</v>
      </c>
      <c r="M32" s="8">
        <f>L32+62</f>
        <v>78</v>
      </c>
      <c r="N32" s="22">
        <f t="shared" si="1"/>
        <v>0.1875</v>
      </c>
      <c r="O32" s="22">
        <f t="shared" si="1"/>
        <v>0.2692307692307692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48" t="s">
        <v>27</v>
      </c>
      <c r="C34" s="48" t="s">
        <v>27</v>
      </c>
      <c r="D34" s="48" t="s">
        <v>75</v>
      </c>
      <c r="E34" s="48" t="s">
        <v>26</v>
      </c>
      <c r="F34" s="48" t="s">
        <v>27</v>
      </c>
      <c r="G34" s="48" t="s">
        <v>26</v>
      </c>
      <c r="H34" s="48" t="s">
        <v>27</v>
      </c>
      <c r="I34" s="48" t="s">
        <v>27</v>
      </c>
      <c r="J34" s="26">
        <v>5</v>
      </c>
      <c r="K34" s="26">
        <f>J34+13</f>
        <v>18</v>
      </c>
      <c r="L34" s="8">
        <v>16</v>
      </c>
      <c r="M34" s="8">
        <f>L34+41</f>
        <v>57</v>
      </c>
      <c r="N34" s="22">
        <f>J34/L34</f>
        <v>0.3125</v>
      </c>
      <c r="O34" s="22">
        <f>K34/M34</f>
        <v>0.3157894736842105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57</v>
      </c>
      <c r="E35" s="15" t="s">
        <v>57</v>
      </c>
      <c r="F35" s="15" t="s">
        <v>58</v>
      </c>
      <c r="G35" s="15" t="s">
        <v>58</v>
      </c>
      <c r="H35" s="15" t="s">
        <v>58</v>
      </c>
      <c r="I35" s="15" t="s">
        <v>58</v>
      </c>
      <c r="J35" s="26">
        <v>2</v>
      </c>
      <c r="K35" s="26">
        <f>J35+18</f>
        <v>20</v>
      </c>
      <c r="L35" s="8">
        <v>16</v>
      </c>
      <c r="M35" s="8">
        <f>L35+40</f>
        <v>56</v>
      </c>
      <c r="N35" s="22">
        <f>J35/L35</f>
        <v>0.125</v>
      </c>
      <c r="O35" s="22">
        <f>K35/M35</f>
        <v>0.35714285714285715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7</v>
      </c>
      <c r="C38" s="1">
        <f t="shared" si="2"/>
        <v>8</v>
      </c>
      <c r="D38" s="1">
        <f t="shared" si="2"/>
        <v>7</v>
      </c>
      <c r="E38" s="1">
        <f t="shared" si="2"/>
        <v>13</v>
      </c>
      <c r="F38" s="1">
        <f t="shared" si="2"/>
        <v>4</v>
      </c>
      <c r="G38" s="1">
        <f t="shared" si="2"/>
        <v>5</v>
      </c>
      <c r="H38" s="1">
        <f t="shared" si="2"/>
        <v>4</v>
      </c>
      <c r="I38" s="1">
        <f t="shared" si="2"/>
        <v>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5</v>
      </c>
      <c r="D39" s="1">
        <f t="shared" si="3"/>
        <v>1</v>
      </c>
      <c r="E39" s="1">
        <f t="shared" si="3"/>
        <v>0</v>
      </c>
      <c r="F39" s="1">
        <f t="shared" si="3"/>
        <v>8</v>
      </c>
      <c r="G39" s="1">
        <f t="shared" si="3"/>
        <v>8</v>
      </c>
      <c r="H39" s="1">
        <f t="shared" si="3"/>
        <v>9</v>
      </c>
      <c r="I39" s="1">
        <f t="shared" si="3"/>
        <v>11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0.5384615384615384</v>
      </c>
      <c r="C41" s="11">
        <f t="shared" si="5"/>
        <v>0.6153846153846154</v>
      </c>
      <c r="D41" s="11">
        <f t="shared" si="5"/>
        <v>0.5384615384615384</v>
      </c>
      <c r="E41" s="11">
        <f t="shared" si="5"/>
        <v>1</v>
      </c>
      <c r="F41" s="11">
        <f t="shared" si="5"/>
        <v>0.3076923076923077</v>
      </c>
      <c r="G41" s="11">
        <f t="shared" si="5"/>
        <v>0.38461538461538464</v>
      </c>
      <c r="H41" s="11">
        <f t="shared" si="5"/>
        <v>0.3076923076923077</v>
      </c>
      <c r="I41" s="11">
        <f t="shared" si="5"/>
        <v>0.15384615384615385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0.46153846153846156</v>
      </c>
      <c r="C42" s="11">
        <f t="shared" si="6"/>
        <v>0.38461538461538464</v>
      </c>
      <c r="D42" s="11">
        <f t="shared" si="6"/>
        <v>0.07692307692307693</v>
      </c>
      <c r="E42" s="11">
        <f t="shared" si="6"/>
        <v>0</v>
      </c>
      <c r="F42" s="11">
        <f t="shared" si="6"/>
        <v>0.6153846153846154</v>
      </c>
      <c r="G42" s="11">
        <f t="shared" si="6"/>
        <v>0.6153846153846154</v>
      </c>
      <c r="H42" s="11">
        <f t="shared" si="6"/>
        <v>0.6923076923076923</v>
      </c>
      <c r="I42" s="11">
        <f t="shared" si="6"/>
        <v>0.8461538461538461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5" sqref="L3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57</v>
      </c>
      <c r="E2" s="15" t="s">
        <v>58</v>
      </c>
      <c r="F2" s="15" t="s">
        <v>58</v>
      </c>
      <c r="G2" s="15" t="s">
        <v>58</v>
      </c>
      <c r="H2" s="15" t="s">
        <v>58</v>
      </c>
      <c r="I2" s="15" t="s">
        <v>57</v>
      </c>
      <c r="J2" s="8">
        <v>3</v>
      </c>
      <c r="K2" s="8">
        <f>J2+27</f>
        <v>30</v>
      </c>
      <c r="L2" s="8">
        <v>15</v>
      </c>
      <c r="M2" s="8">
        <f>105+L2</f>
        <v>120</v>
      </c>
      <c r="N2" s="22">
        <f>J2/L2</f>
        <v>0.2</v>
      </c>
      <c r="O2" s="22">
        <f>K2/M2</f>
        <v>0.25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58</v>
      </c>
      <c r="F8" s="15" t="s">
        <v>58</v>
      </c>
      <c r="G8" s="15" t="s">
        <v>57</v>
      </c>
      <c r="H8" s="15" t="s">
        <v>57</v>
      </c>
      <c r="I8" s="15" t="s">
        <v>58</v>
      </c>
      <c r="J8" s="8">
        <v>4</v>
      </c>
      <c r="K8" s="8">
        <f>J8+31</f>
        <v>35</v>
      </c>
      <c r="L8" s="8">
        <v>15</v>
      </c>
      <c r="M8" s="8">
        <f>104+L8</f>
        <v>119</v>
      </c>
      <c r="N8" s="22">
        <f>J8/L8</f>
        <v>0.26666666666666666</v>
      </c>
      <c r="O8" s="22">
        <f>K8/M8</f>
        <v>0.29411764705882354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/>
      <c r="C10" s="52"/>
      <c r="D10" s="52"/>
      <c r="E10" s="52"/>
      <c r="F10" s="52"/>
      <c r="G10" s="52"/>
      <c r="H10" s="52"/>
      <c r="I10" s="52"/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66"/>
      <c r="C11" s="66"/>
      <c r="D11" s="66"/>
      <c r="E11" s="66"/>
      <c r="F11" s="66"/>
      <c r="G11" s="66"/>
      <c r="H11" s="66"/>
      <c r="I11" s="66"/>
      <c r="J11" s="8">
        <v>6</v>
      </c>
      <c r="K11" s="8">
        <f>J11+27</f>
        <v>33</v>
      </c>
      <c r="L11" s="8">
        <v>14</v>
      </c>
      <c r="M11" s="8">
        <f>99+L11</f>
        <v>113</v>
      </c>
      <c r="N11" s="22">
        <f t="shared" si="0"/>
        <v>0.42857142857142855</v>
      </c>
      <c r="O11" s="22">
        <f t="shared" si="0"/>
        <v>0.2920353982300885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58</v>
      </c>
      <c r="G12" s="15" t="s">
        <v>58</v>
      </c>
      <c r="H12" s="15" t="s">
        <v>57</v>
      </c>
      <c r="I12" s="15" t="s">
        <v>57</v>
      </c>
      <c r="J12" s="8">
        <v>3</v>
      </c>
      <c r="K12" s="8">
        <f>J12+29</f>
        <v>32</v>
      </c>
      <c r="L12" s="8">
        <v>15</v>
      </c>
      <c r="M12" s="8">
        <f>L12+101</f>
        <v>116</v>
      </c>
      <c r="N12" s="22">
        <f t="shared" si="0"/>
        <v>0.2</v>
      </c>
      <c r="O12" s="22">
        <f t="shared" si="0"/>
        <v>0.27586206896551724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57</v>
      </c>
      <c r="H14" s="15" t="s">
        <v>57</v>
      </c>
      <c r="I14" s="15" t="s">
        <v>58</v>
      </c>
      <c r="J14" s="8">
        <v>1</v>
      </c>
      <c r="K14" s="8">
        <f>J14+22</f>
        <v>23</v>
      </c>
      <c r="L14" s="8">
        <v>15</v>
      </c>
      <c r="M14" s="8">
        <f>L14+104</f>
        <v>119</v>
      </c>
      <c r="N14" s="22">
        <f>J14/L14</f>
        <v>0.06666666666666667</v>
      </c>
      <c r="O14" s="22">
        <f>K14/M14</f>
        <v>0.19327731092436976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51"/>
      <c r="C17" s="51"/>
      <c r="D17" s="51"/>
      <c r="E17" s="51"/>
      <c r="F17" s="51"/>
      <c r="G17" s="51"/>
      <c r="H17" s="51"/>
      <c r="I17" s="51"/>
      <c r="J17" s="8">
        <v>3</v>
      </c>
      <c r="K17" s="8">
        <f>J17+14</f>
        <v>17</v>
      </c>
      <c r="L17" s="8">
        <v>13</v>
      </c>
      <c r="M17" s="8">
        <f>L17+76</f>
        <v>89</v>
      </c>
      <c r="N17" s="22">
        <f>J17/L17</f>
        <v>0.23076923076923078</v>
      </c>
      <c r="O17" s="22">
        <f>K17/M17</f>
        <v>0.19101123595505617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58</v>
      </c>
      <c r="F18" s="15" t="s">
        <v>57</v>
      </c>
      <c r="G18" s="15" t="s">
        <v>58</v>
      </c>
      <c r="H18" s="15" t="s">
        <v>58</v>
      </c>
      <c r="I18" s="15" t="s">
        <v>57</v>
      </c>
      <c r="J18" s="8">
        <v>4</v>
      </c>
      <c r="K18" s="8">
        <f>J18+25</f>
        <v>29</v>
      </c>
      <c r="L18" s="8">
        <v>15</v>
      </c>
      <c r="M18" s="8">
        <f>L18+103</f>
        <v>118</v>
      </c>
      <c r="N18" s="22">
        <f>J18/L18</f>
        <v>0.26666666666666666</v>
      </c>
      <c r="O18" s="22">
        <f>K18/M18</f>
        <v>0.2457627118644068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57</v>
      </c>
      <c r="D20" s="15" t="s">
        <v>58</v>
      </c>
      <c r="E20" s="15" t="s">
        <v>58</v>
      </c>
      <c r="F20" s="15" t="s">
        <v>58</v>
      </c>
      <c r="G20" s="15" t="s">
        <v>57</v>
      </c>
      <c r="H20" s="15" t="s">
        <v>57</v>
      </c>
      <c r="I20" s="15" t="s">
        <v>58</v>
      </c>
      <c r="J20" s="16">
        <v>5</v>
      </c>
      <c r="K20" s="16">
        <f>J20+35</f>
        <v>40</v>
      </c>
      <c r="L20" s="8">
        <v>15</v>
      </c>
      <c r="M20" s="8">
        <f>L20+105</f>
        <v>120</v>
      </c>
      <c r="N20" s="22">
        <f>J20/L20</f>
        <v>0.3333333333333333</v>
      </c>
      <c r="O20" s="22">
        <f>K20/M20</f>
        <v>0.3333333333333333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46"/>
      <c r="C24" s="46"/>
      <c r="D24" s="46"/>
      <c r="E24" s="46"/>
      <c r="F24" s="46"/>
      <c r="G24" s="46"/>
      <c r="H24" s="46"/>
      <c r="I24" s="46"/>
      <c r="J24" s="8">
        <v>1</v>
      </c>
      <c r="K24" s="8">
        <f>J24+4</f>
        <v>5</v>
      </c>
      <c r="L24" s="16">
        <v>14</v>
      </c>
      <c r="M24" s="8">
        <f>L24+100</f>
        <v>114</v>
      </c>
      <c r="N24" s="22">
        <f>J24/L24</f>
        <v>0.07142857142857142</v>
      </c>
      <c r="O24" s="22">
        <f>K24/M24</f>
        <v>0.043859649122807015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58</v>
      </c>
      <c r="D28" s="15" t="s">
        <v>58</v>
      </c>
      <c r="E28" s="15" t="s">
        <v>58</v>
      </c>
      <c r="F28" s="15" t="s">
        <v>58</v>
      </c>
      <c r="G28" s="15" t="s">
        <v>58</v>
      </c>
      <c r="H28" s="15" t="s">
        <v>58</v>
      </c>
      <c r="I28" s="15" t="s">
        <v>57</v>
      </c>
      <c r="J28" s="8">
        <v>8</v>
      </c>
      <c r="K28" s="8">
        <f>J28+24</f>
        <v>32</v>
      </c>
      <c r="L28" s="8">
        <v>15</v>
      </c>
      <c r="M28" s="8">
        <f>L28+80</f>
        <v>95</v>
      </c>
      <c r="N28" s="22">
        <f>J28/L28</f>
        <v>0.5333333333333333</v>
      </c>
      <c r="O28" s="22">
        <f>K28/M28</f>
        <v>0.3368421052631579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57</v>
      </c>
      <c r="E29" s="15" t="s">
        <v>58</v>
      </c>
      <c r="F29" s="15" t="s">
        <v>58</v>
      </c>
      <c r="G29" s="15" t="s">
        <v>57</v>
      </c>
      <c r="H29" s="15" t="s">
        <v>57</v>
      </c>
      <c r="I29" s="15" t="s">
        <v>58</v>
      </c>
      <c r="J29" s="26">
        <v>1</v>
      </c>
      <c r="K29" s="8">
        <f>J29+13</f>
        <v>14</v>
      </c>
      <c r="L29" s="8">
        <v>10</v>
      </c>
      <c r="M29" s="8">
        <f>L29+47</f>
        <v>57</v>
      </c>
      <c r="N29" s="22">
        <f>J29/L29</f>
        <v>0.1</v>
      </c>
      <c r="O29" s="22">
        <f aca="true" t="shared" si="1" ref="O29:O37">K29/M29</f>
        <v>0.24561403508771928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57</v>
      </c>
      <c r="E30" s="15" t="s">
        <v>58</v>
      </c>
      <c r="F30" s="15" t="s">
        <v>58</v>
      </c>
      <c r="G30" s="15" t="s">
        <v>57</v>
      </c>
      <c r="H30" s="15" t="s">
        <v>57</v>
      </c>
      <c r="I30" s="15" t="s">
        <v>57</v>
      </c>
      <c r="J30" s="26">
        <v>2</v>
      </c>
      <c r="K30" s="26">
        <f>J30+12</f>
        <v>14</v>
      </c>
      <c r="L30" s="8">
        <v>14</v>
      </c>
      <c r="M30" s="8">
        <f>L30+58</f>
        <v>72</v>
      </c>
      <c r="N30" s="22">
        <f>J30/L30</f>
        <v>0.14285714285714285</v>
      </c>
      <c r="O30" s="22">
        <f t="shared" si="1"/>
        <v>0.19444444444444445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57</v>
      </c>
      <c r="E31" s="15" t="s">
        <v>57</v>
      </c>
      <c r="F31" s="15" t="s">
        <v>57</v>
      </c>
      <c r="G31" s="15" t="s">
        <v>57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15</v>
      </c>
      <c r="M31" s="8">
        <f>L31+40</f>
        <v>55</v>
      </c>
      <c r="N31" s="22">
        <f>J31/L31</f>
        <v>0.06666666666666667</v>
      </c>
      <c r="O31" s="22">
        <f t="shared" si="1"/>
        <v>0.14545454545454545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57</v>
      </c>
      <c r="E32" s="15" t="s">
        <v>58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2</v>
      </c>
      <c r="K32" s="26">
        <f>J32+18</f>
        <v>20</v>
      </c>
      <c r="L32" s="16">
        <v>15</v>
      </c>
      <c r="M32" s="8">
        <f>L32+62</f>
        <v>77</v>
      </c>
      <c r="N32" s="22">
        <f>J32/L32</f>
        <v>0.13333333333333333</v>
      </c>
      <c r="O32" s="22">
        <f t="shared" si="1"/>
        <v>0.2597402597402597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57</v>
      </c>
      <c r="D34" s="15" t="s">
        <v>57</v>
      </c>
      <c r="E34" s="15" t="s">
        <v>58</v>
      </c>
      <c r="F34" s="15" t="s">
        <v>58</v>
      </c>
      <c r="G34" s="15" t="s">
        <v>57</v>
      </c>
      <c r="H34" s="15" t="s">
        <v>57</v>
      </c>
      <c r="I34" s="15" t="s">
        <v>57</v>
      </c>
      <c r="J34" s="26">
        <v>4</v>
      </c>
      <c r="K34" s="26">
        <f>J34+13</f>
        <v>17</v>
      </c>
      <c r="L34" s="8">
        <v>15</v>
      </c>
      <c r="M34" s="8">
        <f>L34+41</f>
        <v>56</v>
      </c>
      <c r="N34" s="22">
        <f>J34/L34</f>
        <v>0.26666666666666666</v>
      </c>
      <c r="O34" s="22">
        <f t="shared" si="1"/>
        <v>0.30357142857142855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58</v>
      </c>
      <c r="E35" s="15" t="s">
        <v>58</v>
      </c>
      <c r="F35" s="15" t="s">
        <v>57</v>
      </c>
      <c r="G35" s="15" t="s">
        <v>58</v>
      </c>
      <c r="H35" s="15" t="s">
        <v>58</v>
      </c>
      <c r="I35" s="15" t="s">
        <v>57</v>
      </c>
      <c r="J35" s="26">
        <v>2</v>
      </c>
      <c r="K35" s="26">
        <f>J35+18</f>
        <v>20</v>
      </c>
      <c r="L35" s="8">
        <v>15</v>
      </c>
      <c r="M35" s="8">
        <f>L35+40</f>
        <v>55</v>
      </c>
      <c r="N35" s="22">
        <f>J35/L35</f>
        <v>0.13333333333333333</v>
      </c>
      <c r="O35" s="22">
        <f t="shared" si="1"/>
        <v>0.36363636363636365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7</v>
      </c>
      <c r="C38" s="1">
        <f t="shared" si="2"/>
        <v>5</v>
      </c>
      <c r="D38" s="1">
        <f t="shared" si="2"/>
        <v>7</v>
      </c>
      <c r="E38" s="1">
        <f t="shared" si="2"/>
        <v>1</v>
      </c>
      <c r="F38" s="1">
        <f t="shared" si="2"/>
        <v>3</v>
      </c>
      <c r="G38" s="1">
        <f t="shared" si="2"/>
        <v>8</v>
      </c>
      <c r="H38" s="1">
        <f t="shared" si="2"/>
        <v>8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8</v>
      </c>
      <c r="D39" s="1">
        <f t="shared" si="3"/>
        <v>6</v>
      </c>
      <c r="E39" s="1">
        <f t="shared" si="3"/>
        <v>12</v>
      </c>
      <c r="F39" s="1">
        <f t="shared" si="3"/>
        <v>10</v>
      </c>
      <c r="G39" s="1">
        <f t="shared" si="3"/>
        <v>5</v>
      </c>
      <c r="H39" s="1">
        <f t="shared" si="3"/>
        <v>5</v>
      </c>
      <c r="I39" s="1">
        <f t="shared" si="3"/>
        <v>5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0.5384615384615384</v>
      </c>
      <c r="C41" s="11">
        <f t="shared" si="5"/>
        <v>0.38461538461538464</v>
      </c>
      <c r="D41" s="11">
        <f t="shared" si="5"/>
        <v>0.5384615384615384</v>
      </c>
      <c r="E41" s="11">
        <f t="shared" si="5"/>
        <v>0.07692307692307693</v>
      </c>
      <c r="F41" s="11">
        <f t="shared" si="5"/>
        <v>0.23076923076923078</v>
      </c>
      <c r="G41" s="11">
        <f t="shared" si="5"/>
        <v>0.6153846153846154</v>
      </c>
      <c r="H41" s="11">
        <f t="shared" si="5"/>
        <v>0.6153846153846154</v>
      </c>
      <c r="I41" s="11">
        <f t="shared" si="5"/>
        <v>0.6153846153846154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0.46153846153846156</v>
      </c>
      <c r="C42" s="11">
        <f t="shared" si="6"/>
        <v>0.6153846153846154</v>
      </c>
      <c r="D42" s="11">
        <f t="shared" si="6"/>
        <v>0.46153846153846156</v>
      </c>
      <c r="E42" s="11">
        <f t="shared" si="6"/>
        <v>0.9230769230769231</v>
      </c>
      <c r="F42" s="11">
        <f t="shared" si="6"/>
        <v>0.7692307692307693</v>
      </c>
      <c r="G42" s="11">
        <f t="shared" si="6"/>
        <v>0.38461538461538464</v>
      </c>
      <c r="H42" s="11">
        <f t="shared" si="6"/>
        <v>0.38461538461538464</v>
      </c>
      <c r="I42" s="11">
        <f t="shared" si="6"/>
        <v>0.38461538461538464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31" sqref="K31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58</v>
      </c>
      <c r="D2" s="15" t="s">
        <v>57</v>
      </c>
      <c r="E2" s="15" t="s">
        <v>58</v>
      </c>
      <c r="F2" s="15" t="s">
        <v>57</v>
      </c>
      <c r="G2" s="15" t="s">
        <v>57</v>
      </c>
      <c r="H2" s="15" t="s">
        <v>58</v>
      </c>
      <c r="I2" s="15" t="s">
        <v>85</v>
      </c>
      <c r="J2" s="8">
        <v>3</v>
      </c>
      <c r="K2" s="8">
        <f>J2+27</f>
        <v>30</v>
      </c>
      <c r="L2" s="8">
        <v>14</v>
      </c>
      <c r="M2" s="8">
        <f>105+L2</f>
        <v>119</v>
      </c>
      <c r="N2" s="22">
        <f>J2/L2</f>
        <v>0.21428571428571427</v>
      </c>
      <c r="O2" s="22">
        <f>K2/M2</f>
        <v>0.25210084033613445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51" t="s">
        <v>27</v>
      </c>
      <c r="C8" s="51" t="s">
        <v>27</v>
      </c>
      <c r="D8" s="51" t="s">
        <v>26</v>
      </c>
      <c r="E8" s="51" t="s">
        <v>27</v>
      </c>
      <c r="F8" s="51" t="s">
        <v>26</v>
      </c>
      <c r="G8" s="51" t="s">
        <v>26</v>
      </c>
      <c r="H8" s="51" t="s">
        <v>27</v>
      </c>
      <c r="I8" s="51" t="s">
        <v>27</v>
      </c>
      <c r="J8" s="8">
        <v>4</v>
      </c>
      <c r="K8" s="8">
        <f>J8+31</f>
        <v>35</v>
      </c>
      <c r="L8" s="8">
        <v>14</v>
      </c>
      <c r="M8" s="8">
        <f>104+L8</f>
        <v>118</v>
      </c>
      <c r="N8" s="22">
        <f>J8/L8</f>
        <v>0.2857142857142857</v>
      </c>
      <c r="O8" s="22">
        <f>K8/M8</f>
        <v>0.2966101694915254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 t="s">
        <v>27</v>
      </c>
      <c r="C10" s="52" t="s">
        <v>26</v>
      </c>
      <c r="D10" s="52" t="s">
        <v>27</v>
      </c>
      <c r="E10" s="52" t="s">
        <v>27</v>
      </c>
      <c r="F10" s="52" t="s">
        <v>26</v>
      </c>
      <c r="G10" s="52" t="s">
        <v>26</v>
      </c>
      <c r="H10" s="52" t="s">
        <v>27</v>
      </c>
      <c r="I10" s="52" t="s">
        <v>26</v>
      </c>
      <c r="J10" s="8">
        <v>4</v>
      </c>
      <c r="K10" s="8">
        <f>J10+13</f>
        <v>17</v>
      </c>
      <c r="L10" s="8">
        <v>10</v>
      </c>
      <c r="M10" s="8">
        <f>57+L10</f>
        <v>67</v>
      </c>
      <c r="N10" s="22">
        <f aca="true" t="shared" si="0" ref="N10:O12">J10/L10</f>
        <v>0.4</v>
      </c>
      <c r="O10" s="22">
        <f t="shared" si="0"/>
        <v>0.2537313432835821</v>
      </c>
      <c r="P10" s="9" t="s">
        <v>37</v>
      </c>
    </row>
    <row r="11" spans="1:16" ht="10.5" customHeight="1">
      <c r="A11" s="5">
        <v>9</v>
      </c>
      <c r="B11" s="66" t="s">
        <v>27</v>
      </c>
      <c r="C11" s="66" t="s">
        <v>27</v>
      </c>
      <c r="D11" s="66" t="s">
        <v>26</v>
      </c>
      <c r="E11" s="66" t="s">
        <v>27</v>
      </c>
      <c r="F11" s="66" t="s">
        <v>26</v>
      </c>
      <c r="G11" s="66" t="s">
        <v>26</v>
      </c>
      <c r="H11" s="66" t="s">
        <v>27</v>
      </c>
      <c r="I11" s="66" t="s">
        <v>26</v>
      </c>
      <c r="J11" s="8">
        <v>6</v>
      </c>
      <c r="K11" s="8">
        <f>J11+27</f>
        <v>33</v>
      </c>
      <c r="L11" s="8">
        <v>14</v>
      </c>
      <c r="M11" s="8">
        <f>99+L11</f>
        <v>113</v>
      </c>
      <c r="N11" s="22">
        <f t="shared" si="0"/>
        <v>0.42857142857142855</v>
      </c>
      <c r="O11" s="22">
        <f t="shared" si="0"/>
        <v>0.2920353982300885</v>
      </c>
      <c r="P11" s="9" t="s">
        <v>38</v>
      </c>
    </row>
    <row r="12" spans="1:16" ht="10.5" customHeight="1">
      <c r="A12" s="5">
        <v>10</v>
      </c>
      <c r="B12" s="46" t="s">
        <v>27</v>
      </c>
      <c r="C12" s="46" t="s">
        <v>27</v>
      </c>
      <c r="D12" s="46" t="s">
        <v>27</v>
      </c>
      <c r="E12" s="46" t="s">
        <v>27</v>
      </c>
      <c r="F12" s="46" t="s">
        <v>27</v>
      </c>
      <c r="G12" s="46" t="s">
        <v>26</v>
      </c>
      <c r="H12" s="46" t="s">
        <v>27</v>
      </c>
      <c r="I12" s="46" t="s">
        <v>27</v>
      </c>
      <c r="J12" s="8">
        <v>3</v>
      </c>
      <c r="K12" s="8">
        <f>J12+29</f>
        <v>32</v>
      </c>
      <c r="L12" s="8">
        <v>14</v>
      </c>
      <c r="M12" s="8">
        <f>L12+101</f>
        <v>115</v>
      </c>
      <c r="N12" s="22">
        <f t="shared" si="0"/>
        <v>0.21428571428571427</v>
      </c>
      <c r="O12" s="22">
        <f t="shared" si="0"/>
        <v>0.2782608695652174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66" t="s">
        <v>27</v>
      </c>
      <c r="C14" s="66" t="s">
        <v>27</v>
      </c>
      <c r="D14" s="66" t="s">
        <v>26</v>
      </c>
      <c r="E14" s="66" t="s">
        <v>27</v>
      </c>
      <c r="F14" s="66" t="s">
        <v>26</v>
      </c>
      <c r="G14" s="66" t="s">
        <v>26</v>
      </c>
      <c r="H14" s="66" t="s">
        <v>27</v>
      </c>
      <c r="I14" s="66" t="s">
        <v>26</v>
      </c>
      <c r="J14" s="8">
        <v>1</v>
      </c>
      <c r="K14" s="8">
        <f>J14+22</f>
        <v>23</v>
      </c>
      <c r="L14" s="8">
        <v>14</v>
      </c>
      <c r="M14" s="8">
        <f>L14+104</f>
        <v>118</v>
      </c>
      <c r="N14" s="22">
        <f>J14/L14</f>
        <v>0.07142857142857142</v>
      </c>
      <c r="O14" s="22">
        <f>K14/M14</f>
        <v>0.19491525423728814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51" t="s">
        <v>86</v>
      </c>
      <c r="C17" s="51" t="s">
        <v>86</v>
      </c>
      <c r="D17" s="51" t="s">
        <v>87</v>
      </c>
      <c r="E17" s="51" t="s">
        <v>86</v>
      </c>
      <c r="F17" s="51" t="s">
        <v>87</v>
      </c>
      <c r="G17" s="51" t="s">
        <v>87</v>
      </c>
      <c r="H17" s="51" t="s">
        <v>86</v>
      </c>
      <c r="I17" s="51" t="s">
        <v>86</v>
      </c>
      <c r="J17" s="8">
        <v>3</v>
      </c>
      <c r="K17" s="8">
        <f>J17+14</f>
        <v>17</v>
      </c>
      <c r="L17" s="8">
        <v>13</v>
      </c>
      <c r="M17" s="8">
        <f>L17+76</f>
        <v>89</v>
      </c>
      <c r="N17" s="22">
        <f>J17/L17</f>
        <v>0.23076923076923078</v>
      </c>
      <c r="O17" s="22">
        <f>K17/M17</f>
        <v>0.19101123595505617</v>
      </c>
      <c r="P17" s="9" t="s">
        <v>44</v>
      </c>
    </row>
    <row r="18" spans="1:16" ht="10.5" customHeight="1">
      <c r="A18" s="5">
        <v>16</v>
      </c>
      <c r="B18" s="52" t="s">
        <v>27</v>
      </c>
      <c r="C18" s="52" t="s">
        <v>26</v>
      </c>
      <c r="D18" s="52" t="s">
        <v>27</v>
      </c>
      <c r="E18" s="52" t="s">
        <v>27</v>
      </c>
      <c r="F18" s="52" t="s">
        <v>26</v>
      </c>
      <c r="G18" s="52" t="s">
        <v>26</v>
      </c>
      <c r="H18" s="52" t="s">
        <v>27</v>
      </c>
      <c r="I18" s="52" t="s">
        <v>26</v>
      </c>
      <c r="J18" s="8">
        <v>4</v>
      </c>
      <c r="K18" s="8">
        <f>J18+25</f>
        <v>29</v>
      </c>
      <c r="L18" s="8">
        <v>14</v>
      </c>
      <c r="M18" s="8">
        <f>L18+103</f>
        <v>117</v>
      </c>
      <c r="N18" s="22">
        <f>J18/L18</f>
        <v>0.2857142857142857</v>
      </c>
      <c r="O18" s="22">
        <f>K18/M18</f>
        <v>0.24786324786324787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58</v>
      </c>
      <c r="E20" s="15" t="s">
        <v>58</v>
      </c>
      <c r="F20" s="15" t="s">
        <v>57</v>
      </c>
      <c r="G20" s="15" t="s">
        <v>57</v>
      </c>
      <c r="H20" s="15" t="s">
        <v>58</v>
      </c>
      <c r="I20" s="15" t="s">
        <v>57</v>
      </c>
      <c r="J20" s="16">
        <v>5</v>
      </c>
      <c r="K20" s="16">
        <f>J20+35</f>
        <v>40</v>
      </c>
      <c r="L20" s="8">
        <v>14</v>
      </c>
      <c r="M20" s="8">
        <f>L20+105</f>
        <v>119</v>
      </c>
      <c r="N20" s="22">
        <f>J20/L20</f>
        <v>0.35714285714285715</v>
      </c>
      <c r="O20" s="22">
        <f>K20/M20</f>
        <v>0.33613445378151263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46" t="s">
        <v>27</v>
      </c>
      <c r="C24" s="46" t="s">
        <v>27</v>
      </c>
      <c r="D24" s="46" t="s">
        <v>27</v>
      </c>
      <c r="E24" s="46" t="s">
        <v>27</v>
      </c>
      <c r="F24" s="46" t="s">
        <v>27</v>
      </c>
      <c r="G24" s="46" t="s">
        <v>26</v>
      </c>
      <c r="H24" s="46" t="s">
        <v>27</v>
      </c>
      <c r="I24" s="46" t="s">
        <v>27</v>
      </c>
      <c r="J24" s="8">
        <v>1</v>
      </c>
      <c r="K24" s="8">
        <f>J24+4</f>
        <v>5</v>
      </c>
      <c r="L24" s="16">
        <v>14</v>
      </c>
      <c r="M24" s="8">
        <f>L24+100</f>
        <v>114</v>
      </c>
      <c r="N24" s="22">
        <f>J24/L24</f>
        <v>0.07142857142857142</v>
      </c>
      <c r="O24" s="22">
        <f>K24/M24</f>
        <v>0.043859649122807015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66" t="s">
        <v>71</v>
      </c>
      <c r="C28" s="66" t="s">
        <v>71</v>
      </c>
      <c r="D28" s="66" t="s">
        <v>70</v>
      </c>
      <c r="E28" s="66" t="s">
        <v>71</v>
      </c>
      <c r="F28" s="66" t="s">
        <v>70</v>
      </c>
      <c r="G28" s="66" t="s">
        <v>70</v>
      </c>
      <c r="H28" s="66" t="s">
        <v>71</v>
      </c>
      <c r="I28" s="66" t="s">
        <v>70</v>
      </c>
      <c r="J28" s="8">
        <v>8</v>
      </c>
      <c r="K28" s="8">
        <f>J28+24</f>
        <v>32</v>
      </c>
      <c r="L28" s="8">
        <v>14</v>
      </c>
      <c r="M28" s="8">
        <f>L28+80</f>
        <v>94</v>
      </c>
      <c r="N28" s="22">
        <f>J28/L28</f>
        <v>0.5714285714285714</v>
      </c>
      <c r="O28" s="22">
        <f>K28/M28</f>
        <v>0.3404255319148936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57</v>
      </c>
      <c r="F29" s="15" t="s">
        <v>58</v>
      </c>
      <c r="G29" s="15" t="s">
        <v>57</v>
      </c>
      <c r="H29" s="15" t="s">
        <v>57</v>
      </c>
      <c r="I29" s="15" t="s">
        <v>57</v>
      </c>
      <c r="J29" s="26">
        <v>1</v>
      </c>
      <c r="K29" s="8">
        <f>J29+13</f>
        <v>14</v>
      </c>
      <c r="L29" s="8">
        <v>9</v>
      </c>
      <c r="M29" s="8">
        <f>L29+47</f>
        <v>56</v>
      </c>
      <c r="N29" s="22"/>
      <c r="O29" s="22">
        <f aca="true" t="shared" si="1" ref="O29:O37">K29/M29</f>
        <v>0.25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75</v>
      </c>
      <c r="D30" s="15" t="s">
        <v>57</v>
      </c>
      <c r="E30" s="15" t="s">
        <v>58</v>
      </c>
      <c r="F30" s="15" t="s">
        <v>57</v>
      </c>
      <c r="G30" s="15" t="s">
        <v>57</v>
      </c>
      <c r="H30" s="15" t="s">
        <v>57</v>
      </c>
      <c r="I30" s="15" t="s">
        <v>57</v>
      </c>
      <c r="J30" s="26">
        <v>2</v>
      </c>
      <c r="K30" s="26">
        <f>J30+12</f>
        <v>14</v>
      </c>
      <c r="L30" s="8">
        <v>13</v>
      </c>
      <c r="M30" s="8">
        <f>L30+58</f>
        <v>71</v>
      </c>
      <c r="N30" s="22">
        <f>J30/L30</f>
        <v>0.15384615384615385</v>
      </c>
      <c r="O30" s="22">
        <f t="shared" si="1"/>
        <v>0.19718309859154928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57</v>
      </c>
      <c r="E31" s="15" t="s">
        <v>58</v>
      </c>
      <c r="F31" s="15" t="s">
        <v>57</v>
      </c>
      <c r="G31" s="15" t="s">
        <v>57</v>
      </c>
      <c r="H31" s="15" t="s">
        <v>57</v>
      </c>
      <c r="I31" s="15" t="s">
        <v>57</v>
      </c>
      <c r="J31" s="26">
        <v>1</v>
      </c>
      <c r="K31" s="26">
        <f>J31+7</f>
        <v>8</v>
      </c>
      <c r="L31" s="8">
        <v>14</v>
      </c>
      <c r="M31" s="8">
        <f>L31+40</f>
        <v>54</v>
      </c>
      <c r="N31" s="22">
        <f>J31/L31</f>
        <v>0.07142857142857142</v>
      </c>
      <c r="O31" s="22">
        <f t="shared" si="1"/>
        <v>0.14814814814814814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58</v>
      </c>
      <c r="F32" s="15" t="s">
        <v>57</v>
      </c>
      <c r="G32" s="15" t="s">
        <v>57</v>
      </c>
      <c r="H32" s="15" t="s">
        <v>57</v>
      </c>
      <c r="I32" s="15" t="s">
        <v>57</v>
      </c>
      <c r="J32" s="26">
        <v>2</v>
      </c>
      <c r="K32" s="26">
        <f>J32+18</f>
        <v>20</v>
      </c>
      <c r="L32" s="16">
        <v>14</v>
      </c>
      <c r="M32" s="8">
        <f>L32+62</f>
        <v>76</v>
      </c>
      <c r="N32" s="22">
        <f>J32/L32</f>
        <v>0.14285714285714285</v>
      </c>
      <c r="O32" s="22">
        <f t="shared" si="1"/>
        <v>0.2631578947368421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58</v>
      </c>
      <c r="D34" s="15" t="s">
        <v>58</v>
      </c>
      <c r="E34" s="15" t="s">
        <v>58</v>
      </c>
      <c r="F34" s="15" t="s">
        <v>57</v>
      </c>
      <c r="G34" s="15" t="s">
        <v>57</v>
      </c>
      <c r="H34" s="15" t="s">
        <v>57</v>
      </c>
      <c r="I34" s="15" t="s">
        <v>58</v>
      </c>
      <c r="J34" s="26">
        <v>4</v>
      </c>
      <c r="K34" s="26">
        <f>J34+13</f>
        <v>17</v>
      </c>
      <c r="L34" s="8">
        <v>14</v>
      </c>
      <c r="M34" s="8">
        <f>L34+41</f>
        <v>55</v>
      </c>
      <c r="N34" s="22">
        <f>J34/L34</f>
        <v>0.2857142857142857</v>
      </c>
      <c r="O34" s="22">
        <f t="shared" si="1"/>
        <v>0.3090909090909091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58</v>
      </c>
      <c r="D35" s="15" t="s">
        <v>57</v>
      </c>
      <c r="E35" s="15" t="s">
        <v>58</v>
      </c>
      <c r="F35" s="15" t="s">
        <v>57</v>
      </c>
      <c r="G35" s="15" t="s">
        <v>57</v>
      </c>
      <c r="H35" s="15" t="s">
        <v>57</v>
      </c>
      <c r="I35" s="15" t="s">
        <v>57</v>
      </c>
      <c r="J35" s="26">
        <v>2</v>
      </c>
      <c r="K35" s="26">
        <f>J35+18</f>
        <v>20</v>
      </c>
      <c r="L35" s="8">
        <v>14</v>
      </c>
      <c r="M35" s="8">
        <f>L35+40</f>
        <v>54</v>
      </c>
      <c r="N35" s="22">
        <f>J35/L35</f>
        <v>0.14285714285714285</v>
      </c>
      <c r="O35" s="22">
        <f t="shared" si="1"/>
        <v>0.37037037037037035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0</v>
      </c>
      <c r="C38" s="1">
        <f t="shared" si="2"/>
        <v>3</v>
      </c>
      <c r="D38" s="1">
        <f t="shared" si="2"/>
        <v>9</v>
      </c>
      <c r="E38" s="1">
        <f t="shared" si="2"/>
        <v>1</v>
      </c>
      <c r="F38" s="1">
        <f t="shared" si="2"/>
        <v>14</v>
      </c>
      <c r="G38" s="1">
        <f t="shared" si="2"/>
        <v>17</v>
      </c>
      <c r="H38" s="1">
        <f t="shared" si="2"/>
        <v>6</v>
      </c>
      <c r="I38" s="1">
        <f t="shared" si="2"/>
        <v>11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17</v>
      </c>
      <c r="C39" s="1">
        <f t="shared" si="3"/>
        <v>13</v>
      </c>
      <c r="D39" s="1">
        <f t="shared" si="3"/>
        <v>8</v>
      </c>
      <c r="E39" s="1">
        <f t="shared" si="3"/>
        <v>16</v>
      </c>
      <c r="F39" s="1">
        <f t="shared" si="3"/>
        <v>3</v>
      </c>
      <c r="G39" s="1">
        <f t="shared" si="3"/>
        <v>0</v>
      </c>
      <c r="H39" s="1">
        <f t="shared" si="3"/>
        <v>11</v>
      </c>
      <c r="I39" s="1">
        <f t="shared" si="3"/>
        <v>5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17</v>
      </c>
      <c r="C40" s="2">
        <f t="shared" si="4"/>
        <v>17</v>
      </c>
      <c r="D40" s="2">
        <f t="shared" si="4"/>
        <v>17</v>
      </c>
      <c r="E40" s="2">
        <f t="shared" si="4"/>
        <v>17</v>
      </c>
      <c r="F40" s="2">
        <f t="shared" si="4"/>
        <v>17</v>
      </c>
      <c r="G40" s="2">
        <f t="shared" si="4"/>
        <v>17</v>
      </c>
      <c r="H40" s="2">
        <f t="shared" si="4"/>
        <v>17</v>
      </c>
      <c r="I40" s="2">
        <f t="shared" si="4"/>
        <v>17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</v>
      </c>
      <c r="C41" s="11">
        <f t="shared" si="5"/>
        <v>0.17647058823529413</v>
      </c>
      <c r="D41" s="11">
        <f t="shared" si="5"/>
        <v>0.5294117647058824</v>
      </c>
      <c r="E41" s="11">
        <f t="shared" si="5"/>
        <v>0.058823529411764705</v>
      </c>
      <c r="F41" s="11">
        <f t="shared" si="5"/>
        <v>0.8235294117647058</v>
      </c>
      <c r="G41" s="11">
        <f t="shared" si="5"/>
        <v>1</v>
      </c>
      <c r="H41" s="11">
        <f t="shared" si="5"/>
        <v>0.35294117647058826</v>
      </c>
      <c r="I41" s="11">
        <f t="shared" si="5"/>
        <v>0.6470588235294118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1</v>
      </c>
      <c r="C42" s="11">
        <f t="shared" si="6"/>
        <v>0.7647058823529411</v>
      </c>
      <c r="D42" s="11">
        <f t="shared" si="6"/>
        <v>0.47058823529411764</v>
      </c>
      <c r="E42" s="11">
        <f t="shared" si="6"/>
        <v>0.9411764705882353</v>
      </c>
      <c r="F42" s="11">
        <f t="shared" si="6"/>
        <v>0.17647058823529413</v>
      </c>
      <c r="G42" s="11">
        <f t="shared" si="6"/>
        <v>0</v>
      </c>
      <c r="H42" s="11">
        <f t="shared" si="6"/>
        <v>0.6470588235294118</v>
      </c>
      <c r="I42" s="11">
        <f t="shared" si="6"/>
        <v>0.29411764705882354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25" sqref="L2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57</v>
      </c>
      <c r="E2" s="15" t="s">
        <v>58</v>
      </c>
      <c r="F2" s="15" t="s">
        <v>58</v>
      </c>
      <c r="G2" s="15" t="s">
        <v>57</v>
      </c>
      <c r="H2" s="15" t="s">
        <v>58</v>
      </c>
      <c r="I2" s="15" t="s">
        <v>58</v>
      </c>
      <c r="J2" s="8">
        <v>7</v>
      </c>
      <c r="K2" s="8">
        <f>J2+27</f>
        <v>34</v>
      </c>
      <c r="L2" s="8">
        <v>40</v>
      </c>
      <c r="M2" s="8">
        <f>105+L2</f>
        <v>145</v>
      </c>
      <c r="N2" s="22">
        <f>J2/L2</f>
        <v>0.175</v>
      </c>
      <c r="O2" s="22">
        <f>K2/M2</f>
        <v>0.23448275862068965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58</v>
      </c>
      <c r="E8" s="15" t="s">
        <v>58</v>
      </c>
      <c r="F8" s="15" t="s">
        <v>58</v>
      </c>
      <c r="G8" s="15" t="s">
        <v>57</v>
      </c>
      <c r="H8" s="15" t="s">
        <v>58</v>
      </c>
      <c r="I8" s="15" t="s">
        <v>57</v>
      </c>
      <c r="J8" s="8">
        <v>12</v>
      </c>
      <c r="K8" s="8">
        <f>J8+31</f>
        <v>43</v>
      </c>
      <c r="L8" s="8">
        <v>40</v>
      </c>
      <c r="M8" s="8">
        <f>104+L8</f>
        <v>144</v>
      </c>
      <c r="N8" s="22">
        <f>J8/L8</f>
        <v>0.3</v>
      </c>
      <c r="O8" s="22">
        <f>K8/M8</f>
        <v>0.2986111111111111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/>
      <c r="C11" s="15"/>
      <c r="D11" s="15"/>
      <c r="E11" s="15"/>
      <c r="F11" s="15"/>
      <c r="G11" s="15"/>
      <c r="H11" s="15"/>
      <c r="I11" s="15"/>
      <c r="J11" s="8">
        <v>8</v>
      </c>
      <c r="K11" s="8">
        <f>J11+27</f>
        <v>35</v>
      </c>
      <c r="L11" s="8">
        <v>37</v>
      </c>
      <c r="M11" s="8">
        <f>99+L11</f>
        <v>136</v>
      </c>
      <c r="N11" s="22">
        <f t="shared" si="0"/>
        <v>0.21621621621621623</v>
      </c>
      <c r="O11" s="22">
        <f t="shared" si="0"/>
        <v>0.25735294117647056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57</v>
      </c>
      <c r="D12" s="15" t="s">
        <v>57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58</v>
      </c>
      <c r="J12" s="8">
        <v>5</v>
      </c>
      <c r="K12" s="8">
        <f>J12+29</f>
        <v>34</v>
      </c>
      <c r="L12" s="8">
        <v>40</v>
      </c>
      <c r="M12" s="8">
        <f>L12+101</f>
        <v>141</v>
      </c>
      <c r="N12" s="22">
        <f t="shared" si="0"/>
        <v>0.125</v>
      </c>
      <c r="O12" s="22">
        <f t="shared" si="0"/>
        <v>0.24113475177304963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57</v>
      </c>
      <c r="E14" s="15" t="s">
        <v>58</v>
      </c>
      <c r="F14" s="15" t="s">
        <v>57</v>
      </c>
      <c r="G14" s="15" t="s">
        <v>58</v>
      </c>
      <c r="H14" s="15" t="s">
        <v>58</v>
      </c>
      <c r="I14" s="15" t="s">
        <v>58</v>
      </c>
      <c r="J14" s="8">
        <v>5</v>
      </c>
      <c r="K14" s="8">
        <f>J14+22</f>
        <v>27</v>
      </c>
      <c r="L14" s="8">
        <v>40</v>
      </c>
      <c r="M14" s="8">
        <f>L14+104</f>
        <v>144</v>
      </c>
      <c r="N14" s="22">
        <f>J14/L14</f>
        <v>0.125</v>
      </c>
      <c r="O14" s="22">
        <f>K14/M14</f>
        <v>0.1875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57</v>
      </c>
      <c r="E17" s="15" t="s">
        <v>58</v>
      </c>
      <c r="F17" s="15" t="s">
        <v>58</v>
      </c>
      <c r="G17" s="15" t="s">
        <v>58</v>
      </c>
      <c r="H17" s="15" t="s">
        <v>58</v>
      </c>
      <c r="I17" s="15" t="s">
        <v>57</v>
      </c>
      <c r="J17" s="8">
        <v>5</v>
      </c>
      <c r="K17" s="8">
        <f>J17+14</f>
        <v>19</v>
      </c>
      <c r="L17" s="8">
        <v>27</v>
      </c>
      <c r="M17" s="8">
        <f>L17+76</f>
        <v>103</v>
      </c>
      <c r="N17" s="22">
        <f>J17/L17</f>
        <v>0.18518518518518517</v>
      </c>
      <c r="O17" s="22">
        <f>K17/M17</f>
        <v>0.18446601941747573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57</v>
      </c>
      <c r="E18" s="15" t="s">
        <v>58</v>
      </c>
      <c r="F18" s="15" t="s">
        <v>58</v>
      </c>
      <c r="G18" s="15" t="s">
        <v>58</v>
      </c>
      <c r="H18" s="15" t="s">
        <v>58</v>
      </c>
      <c r="I18" s="15" t="s">
        <v>58</v>
      </c>
      <c r="J18" s="8">
        <v>8</v>
      </c>
      <c r="K18" s="8">
        <f>J18+25</f>
        <v>33</v>
      </c>
      <c r="L18" s="8">
        <v>40</v>
      </c>
      <c r="M18" s="8">
        <f>L18+103</f>
        <v>143</v>
      </c>
      <c r="N18" s="22">
        <f>J18/L18</f>
        <v>0.2</v>
      </c>
      <c r="O18" s="22">
        <f>K18/M18</f>
        <v>0.23076923076923078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58</v>
      </c>
      <c r="E20" s="15" t="s">
        <v>58</v>
      </c>
      <c r="F20" s="15" t="s">
        <v>57</v>
      </c>
      <c r="G20" s="15" t="s">
        <v>57</v>
      </c>
      <c r="H20" s="15" t="s">
        <v>58</v>
      </c>
      <c r="I20" s="15" t="s">
        <v>57</v>
      </c>
      <c r="J20" s="16">
        <v>10</v>
      </c>
      <c r="K20" s="16">
        <f>J20+35</f>
        <v>45</v>
      </c>
      <c r="L20" s="8">
        <v>40</v>
      </c>
      <c r="M20" s="8">
        <f>L20+105</f>
        <v>145</v>
      </c>
      <c r="N20" s="22">
        <f>J20/L20</f>
        <v>0.25</v>
      </c>
      <c r="O20" s="22">
        <f>K20/M20</f>
        <v>0.3103448275862069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58</v>
      </c>
      <c r="F24" s="15" t="s">
        <v>57</v>
      </c>
      <c r="G24" s="15" t="s">
        <v>58</v>
      </c>
      <c r="H24" s="15" t="s">
        <v>57</v>
      </c>
      <c r="I24" s="15" t="s">
        <v>57</v>
      </c>
      <c r="J24" s="8">
        <v>2</v>
      </c>
      <c r="K24" s="8">
        <f>J24+4</f>
        <v>6</v>
      </c>
      <c r="L24" s="16">
        <v>38</v>
      </c>
      <c r="M24" s="8">
        <f>L24+100</f>
        <v>138</v>
      </c>
      <c r="N24" s="22">
        <f>J24/L24</f>
        <v>0.05263157894736842</v>
      </c>
      <c r="O24" s="22">
        <f>K24/M24</f>
        <v>0.043478260869565216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57</v>
      </c>
      <c r="D28" s="15" t="s">
        <v>57</v>
      </c>
      <c r="E28" s="15" t="s">
        <v>58</v>
      </c>
      <c r="F28" s="15" t="s">
        <v>58</v>
      </c>
      <c r="G28" s="15" t="s">
        <v>57</v>
      </c>
      <c r="H28" s="15" t="s">
        <v>58</v>
      </c>
      <c r="I28" s="15" t="s">
        <v>58</v>
      </c>
      <c r="J28" s="8">
        <v>14</v>
      </c>
      <c r="K28" s="8">
        <f>J28+24</f>
        <v>38</v>
      </c>
      <c r="L28" s="8">
        <v>40</v>
      </c>
      <c r="M28" s="8">
        <f>L28+80</f>
        <v>120</v>
      </c>
      <c r="N28" s="22">
        <f aca="true" t="shared" si="1" ref="N28:O32">J28/L28</f>
        <v>0.35</v>
      </c>
      <c r="O28" s="22">
        <f t="shared" si="1"/>
        <v>0.31666666666666665</v>
      </c>
      <c r="P28" s="9" t="s">
        <v>55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75</v>
      </c>
      <c r="E29" s="15" t="s">
        <v>58</v>
      </c>
      <c r="F29" s="15" t="s">
        <v>58</v>
      </c>
      <c r="G29" s="15" t="s">
        <v>57</v>
      </c>
      <c r="H29" s="15" t="s">
        <v>58</v>
      </c>
      <c r="I29" s="15" t="s">
        <v>58</v>
      </c>
      <c r="J29" s="26">
        <v>3</v>
      </c>
      <c r="K29" s="8">
        <f>J29+13</f>
        <v>16</v>
      </c>
      <c r="L29" s="8">
        <v>27</v>
      </c>
      <c r="M29" s="8">
        <f>L29+47</f>
        <v>74</v>
      </c>
      <c r="N29" s="22">
        <f t="shared" si="1"/>
        <v>0.1111111111111111</v>
      </c>
      <c r="O29" s="22">
        <f t="shared" si="1"/>
        <v>0.21621621621621623</v>
      </c>
      <c r="P29" s="9" t="s">
        <v>56</v>
      </c>
    </row>
    <row r="30" spans="1:16" ht="10.5" customHeight="1">
      <c r="A30" s="5">
        <v>28</v>
      </c>
      <c r="B30" s="15" t="s">
        <v>75</v>
      </c>
      <c r="C30" s="15" t="s">
        <v>57</v>
      </c>
      <c r="D30" s="15" t="s">
        <v>58</v>
      </c>
      <c r="E30" s="15" t="s">
        <v>58</v>
      </c>
      <c r="F30" s="15" t="s">
        <v>58</v>
      </c>
      <c r="G30" s="15" t="s">
        <v>57</v>
      </c>
      <c r="H30" s="15" t="s">
        <v>58</v>
      </c>
      <c r="I30" s="15" t="s">
        <v>58</v>
      </c>
      <c r="J30" s="26">
        <v>5</v>
      </c>
      <c r="K30" s="26">
        <f>J30+12</f>
        <v>17</v>
      </c>
      <c r="L30" s="8">
        <v>32</v>
      </c>
      <c r="M30" s="8">
        <f>L30+58</f>
        <v>90</v>
      </c>
      <c r="N30" s="22">
        <f t="shared" si="1"/>
        <v>0.15625</v>
      </c>
      <c r="O30" s="22">
        <f t="shared" si="1"/>
        <v>0.18888888888888888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58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58</v>
      </c>
      <c r="J31" s="26">
        <v>6</v>
      </c>
      <c r="K31" s="26">
        <f>J31+7</f>
        <v>13</v>
      </c>
      <c r="L31" s="8">
        <v>40</v>
      </c>
      <c r="M31" s="8">
        <f>L31+40</f>
        <v>80</v>
      </c>
      <c r="N31" s="22">
        <f t="shared" si="1"/>
        <v>0.15</v>
      </c>
      <c r="O31" s="22">
        <f t="shared" si="1"/>
        <v>0.1625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57</v>
      </c>
      <c r="D32" s="15" t="s">
        <v>57</v>
      </c>
      <c r="E32" s="15" t="s">
        <v>58</v>
      </c>
      <c r="F32" s="15" t="s">
        <v>58</v>
      </c>
      <c r="G32" s="15" t="s">
        <v>57</v>
      </c>
      <c r="H32" s="15" t="s">
        <v>57</v>
      </c>
      <c r="I32" s="15" t="s">
        <v>58</v>
      </c>
      <c r="J32" s="26">
        <v>6</v>
      </c>
      <c r="K32" s="26">
        <f>J32+18</f>
        <v>24</v>
      </c>
      <c r="L32" s="16">
        <v>40</v>
      </c>
      <c r="M32" s="8">
        <f>L32+62</f>
        <v>102</v>
      </c>
      <c r="N32" s="22">
        <f t="shared" si="1"/>
        <v>0.15</v>
      </c>
      <c r="O32" s="22">
        <f t="shared" si="1"/>
        <v>0.23529411764705882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44"/>
      <c r="C34" s="44"/>
      <c r="D34" s="44"/>
      <c r="E34" s="44"/>
      <c r="F34" s="44"/>
      <c r="G34" s="44"/>
      <c r="H34" s="44"/>
      <c r="I34" s="44"/>
      <c r="J34" s="26">
        <v>6</v>
      </c>
      <c r="K34" s="26">
        <f>J34+13</f>
        <v>19</v>
      </c>
      <c r="L34" s="8">
        <v>26</v>
      </c>
      <c r="M34" s="8">
        <f>L34+41</f>
        <v>67</v>
      </c>
      <c r="N34" s="22">
        <f>J34/L34</f>
        <v>0.23076923076923078</v>
      </c>
      <c r="O34" s="22">
        <f>K34/M34</f>
        <v>0.2835820895522388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57</v>
      </c>
      <c r="D35" s="15" t="s">
        <v>58</v>
      </c>
      <c r="E35" s="15" t="s">
        <v>57</v>
      </c>
      <c r="F35" s="15" t="s">
        <v>58</v>
      </c>
      <c r="G35" s="15" t="s">
        <v>58</v>
      </c>
      <c r="H35" s="15" t="s">
        <v>58</v>
      </c>
      <c r="I35" s="15" t="s">
        <v>57</v>
      </c>
      <c r="J35" s="26">
        <v>4</v>
      </c>
      <c r="K35" s="26">
        <f>J35+18</f>
        <v>22</v>
      </c>
      <c r="L35" s="8">
        <v>40</v>
      </c>
      <c r="M35" s="8">
        <f>L35+40</f>
        <v>80</v>
      </c>
      <c r="N35" s="22">
        <f>J35/L35</f>
        <v>0.1</v>
      </c>
      <c r="O35" s="22">
        <f>K35/M35</f>
        <v>0.275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2</v>
      </c>
      <c r="C38" s="1">
        <f t="shared" si="2"/>
        <v>10</v>
      </c>
      <c r="D38" s="1">
        <f t="shared" si="2"/>
        <v>8</v>
      </c>
      <c r="E38" s="1">
        <f t="shared" si="2"/>
        <v>2</v>
      </c>
      <c r="F38" s="1">
        <f t="shared" si="2"/>
        <v>3</v>
      </c>
      <c r="G38" s="1">
        <f t="shared" si="2"/>
        <v>9</v>
      </c>
      <c r="H38" s="1">
        <f t="shared" si="2"/>
        <v>2</v>
      </c>
      <c r="I38" s="1">
        <f t="shared" si="2"/>
        <v>5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11</v>
      </c>
      <c r="C39" s="1">
        <f t="shared" si="3"/>
        <v>4</v>
      </c>
      <c r="D39" s="1">
        <f t="shared" si="3"/>
        <v>5</v>
      </c>
      <c r="E39" s="1">
        <f t="shared" si="3"/>
        <v>12</v>
      </c>
      <c r="F39" s="1">
        <f t="shared" si="3"/>
        <v>11</v>
      </c>
      <c r="G39" s="1">
        <f t="shared" si="3"/>
        <v>5</v>
      </c>
      <c r="H39" s="1">
        <f t="shared" si="3"/>
        <v>12</v>
      </c>
      <c r="I39" s="1">
        <f t="shared" si="3"/>
        <v>9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0.14285714285714285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0.14285714285714285</v>
      </c>
      <c r="F41" s="11">
        <f t="shared" si="5"/>
        <v>0.21428571428571427</v>
      </c>
      <c r="G41" s="11">
        <f t="shared" si="5"/>
        <v>0.6428571428571429</v>
      </c>
      <c r="H41" s="11">
        <f t="shared" si="5"/>
        <v>0.14285714285714285</v>
      </c>
      <c r="I41" s="11">
        <f t="shared" si="5"/>
        <v>0.35714285714285715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0.7857142857142857</v>
      </c>
      <c r="C42" s="11">
        <f t="shared" si="6"/>
        <v>0.2857142857142857</v>
      </c>
      <c r="D42" s="11">
        <f t="shared" si="6"/>
        <v>0.35714285714285715</v>
      </c>
      <c r="E42" s="11">
        <f t="shared" si="6"/>
        <v>0.8571428571428571</v>
      </c>
      <c r="F42" s="11">
        <f t="shared" si="6"/>
        <v>0.7857142857142857</v>
      </c>
      <c r="G42" s="11">
        <f t="shared" si="6"/>
        <v>0.35714285714285715</v>
      </c>
      <c r="H42" s="11">
        <f t="shared" si="6"/>
        <v>0.8571428571428571</v>
      </c>
      <c r="I42" s="11">
        <f t="shared" si="6"/>
        <v>0.6428571428571429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25" sqref="L2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58</v>
      </c>
      <c r="E2" s="15" t="s">
        <v>57</v>
      </c>
      <c r="F2" s="15" t="s">
        <v>57</v>
      </c>
      <c r="G2" s="15" t="s">
        <v>57</v>
      </c>
      <c r="H2" s="15" t="s">
        <v>58</v>
      </c>
      <c r="I2" s="15" t="s">
        <v>58</v>
      </c>
      <c r="J2" s="8">
        <v>3</v>
      </c>
      <c r="K2" s="8">
        <f>J2+27</f>
        <v>30</v>
      </c>
      <c r="L2" s="8">
        <v>13</v>
      </c>
      <c r="M2" s="8">
        <f>105+L2</f>
        <v>118</v>
      </c>
      <c r="N2" s="22">
        <f>J2/L2</f>
        <v>0.23076923076923078</v>
      </c>
      <c r="O2" s="22">
        <f>K2/M2</f>
        <v>0.2542372881355932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57</v>
      </c>
      <c r="D8" s="15" t="s">
        <v>58</v>
      </c>
      <c r="E8" s="15" t="s">
        <v>58</v>
      </c>
      <c r="F8" s="15" t="s">
        <v>58</v>
      </c>
      <c r="G8" s="15" t="s">
        <v>57</v>
      </c>
      <c r="H8" s="15" t="s">
        <v>58</v>
      </c>
      <c r="I8" s="15" t="s">
        <v>57</v>
      </c>
      <c r="J8" s="8">
        <v>3</v>
      </c>
      <c r="K8" s="8">
        <f>J8+31</f>
        <v>34</v>
      </c>
      <c r="L8" s="8">
        <v>13</v>
      </c>
      <c r="M8" s="8">
        <f>104+L8</f>
        <v>117</v>
      </c>
      <c r="N8" s="22">
        <f>J8/L8</f>
        <v>0.23076923076923078</v>
      </c>
      <c r="O8" s="22">
        <f>K8/M8</f>
        <v>0.2905982905982906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3</v>
      </c>
      <c r="K10" s="8">
        <f>J10+13</f>
        <v>16</v>
      </c>
      <c r="L10" s="8">
        <v>9</v>
      </c>
      <c r="M10" s="8">
        <f>57+L10</f>
        <v>66</v>
      </c>
      <c r="N10" s="22">
        <f aca="true" t="shared" si="0" ref="N10:O12">J10/L10</f>
        <v>0.3333333333333333</v>
      </c>
      <c r="O10" s="22">
        <f t="shared" si="0"/>
        <v>0.24242424242424243</v>
      </c>
      <c r="P10" s="9" t="s">
        <v>37</v>
      </c>
    </row>
    <row r="11" spans="1:16" ht="10.5" customHeight="1">
      <c r="A11" s="5">
        <v>9</v>
      </c>
      <c r="B11" s="65" t="s">
        <v>83</v>
      </c>
      <c r="C11" s="65" t="s">
        <v>83</v>
      </c>
      <c r="D11" s="65" t="s">
        <v>84</v>
      </c>
      <c r="E11" s="65" t="s">
        <v>84</v>
      </c>
      <c r="F11" s="65" t="s">
        <v>84</v>
      </c>
      <c r="G11" s="65" t="s">
        <v>84</v>
      </c>
      <c r="H11" s="65" t="s">
        <v>84</v>
      </c>
      <c r="I11" s="65" t="s">
        <v>84</v>
      </c>
      <c r="J11" s="8">
        <v>5</v>
      </c>
      <c r="K11" s="8">
        <f>J11+27</f>
        <v>32</v>
      </c>
      <c r="L11" s="8">
        <v>13</v>
      </c>
      <c r="M11" s="8">
        <f>99+L11</f>
        <v>112</v>
      </c>
      <c r="N11" s="22">
        <f t="shared" si="0"/>
        <v>0.38461538461538464</v>
      </c>
      <c r="O11" s="22">
        <f t="shared" si="0"/>
        <v>0.2857142857142857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57</v>
      </c>
      <c r="F12" s="15" t="s">
        <v>58</v>
      </c>
      <c r="G12" s="15" t="s">
        <v>57</v>
      </c>
      <c r="H12" s="15" t="s">
        <v>57</v>
      </c>
      <c r="I12" s="15" t="s">
        <v>58</v>
      </c>
      <c r="J12" s="8">
        <v>3</v>
      </c>
      <c r="K12" s="8">
        <f>J12+29</f>
        <v>32</v>
      </c>
      <c r="L12" s="8">
        <v>13</v>
      </c>
      <c r="M12" s="8">
        <f>L12+101</f>
        <v>114</v>
      </c>
      <c r="N12" s="22">
        <f t="shared" si="0"/>
        <v>0.23076923076923078</v>
      </c>
      <c r="O12" s="22">
        <f t="shared" si="0"/>
        <v>0.2807017543859649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57</v>
      </c>
      <c r="D14" s="15" t="s">
        <v>58</v>
      </c>
      <c r="E14" s="15" t="s">
        <v>58</v>
      </c>
      <c r="F14" s="15" t="s">
        <v>75</v>
      </c>
      <c r="G14" s="15" t="s">
        <v>58</v>
      </c>
      <c r="H14" s="15" t="s">
        <v>57</v>
      </c>
      <c r="I14" s="15" t="s">
        <v>57</v>
      </c>
      <c r="J14" s="8"/>
      <c r="K14" s="8">
        <f>J14+22</f>
        <v>22</v>
      </c>
      <c r="L14" s="8">
        <v>13</v>
      </c>
      <c r="M14" s="8">
        <f>L14+104</f>
        <v>117</v>
      </c>
      <c r="N14" s="22">
        <f>J14/L14</f>
        <v>0</v>
      </c>
      <c r="O14" s="22">
        <f>K14/M14</f>
        <v>0.18803418803418803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58</v>
      </c>
      <c r="E17" s="15" t="s">
        <v>58</v>
      </c>
      <c r="F17" s="15" t="s">
        <v>57</v>
      </c>
      <c r="G17" s="15" t="s">
        <v>58</v>
      </c>
      <c r="H17" s="15" t="s">
        <v>58</v>
      </c>
      <c r="I17" s="15" t="s">
        <v>57</v>
      </c>
      <c r="J17" s="8">
        <v>2</v>
      </c>
      <c r="K17" s="8">
        <f>J17+14</f>
        <v>16</v>
      </c>
      <c r="L17" s="8">
        <v>11</v>
      </c>
      <c r="M17" s="8">
        <f>L17+76</f>
        <v>87</v>
      </c>
      <c r="N17" s="22">
        <f>J17/L17</f>
        <v>0.18181818181818182</v>
      </c>
      <c r="O17" s="22">
        <f>K17/M17</f>
        <v>0.1839080459770115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57</v>
      </c>
      <c r="D18" s="15" t="s">
        <v>58</v>
      </c>
      <c r="E18" s="15" t="s">
        <v>58</v>
      </c>
      <c r="F18" s="15" t="s">
        <v>58</v>
      </c>
      <c r="G18" s="15" t="s">
        <v>57</v>
      </c>
      <c r="H18" s="15" t="s">
        <v>58</v>
      </c>
      <c r="I18" s="15" t="s">
        <v>58</v>
      </c>
      <c r="J18" s="8">
        <v>3</v>
      </c>
      <c r="K18" s="8">
        <f>J18+25</f>
        <v>28</v>
      </c>
      <c r="L18" s="8">
        <v>13</v>
      </c>
      <c r="M18" s="8">
        <f>L18+103</f>
        <v>116</v>
      </c>
      <c r="N18" s="22">
        <f>J18/L18</f>
        <v>0.23076923076923078</v>
      </c>
      <c r="O18" s="22">
        <f>K18/M18</f>
        <v>0.2413793103448276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57</v>
      </c>
      <c r="D20" s="15" t="s">
        <v>58</v>
      </c>
      <c r="E20" s="15" t="s">
        <v>58</v>
      </c>
      <c r="F20" s="15" t="s">
        <v>58</v>
      </c>
      <c r="G20" s="15" t="s">
        <v>58</v>
      </c>
      <c r="H20" s="15" t="s">
        <v>57</v>
      </c>
      <c r="I20" s="15" t="s">
        <v>57</v>
      </c>
      <c r="J20" s="16">
        <v>5</v>
      </c>
      <c r="K20" s="16">
        <f>J20+35</f>
        <v>40</v>
      </c>
      <c r="L20" s="8">
        <v>13</v>
      </c>
      <c r="M20" s="8">
        <f>L20+105</f>
        <v>118</v>
      </c>
      <c r="N20" s="22">
        <f>J20/L20</f>
        <v>0.38461538461538464</v>
      </c>
      <c r="O20" s="22">
        <f>K20/M20</f>
        <v>0.3389830508474576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58</v>
      </c>
      <c r="E24" s="15" t="s">
        <v>58</v>
      </c>
      <c r="F24" s="15" t="s">
        <v>58</v>
      </c>
      <c r="G24" s="15" t="s">
        <v>58</v>
      </c>
      <c r="H24" s="15" t="s">
        <v>57</v>
      </c>
      <c r="I24" s="15" t="s">
        <v>58</v>
      </c>
      <c r="J24" s="8"/>
      <c r="K24" s="8">
        <f>J24+4</f>
        <v>4</v>
      </c>
      <c r="L24" s="16">
        <v>13</v>
      </c>
      <c r="M24" s="8">
        <f>L24+100</f>
        <v>113</v>
      </c>
      <c r="N24" s="22">
        <f>J24/L24</f>
        <v>0</v>
      </c>
      <c r="O24" s="22">
        <f>K24/M24</f>
        <v>0.035398230088495575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65" t="s">
        <v>83</v>
      </c>
      <c r="C28" s="65" t="s">
        <v>83</v>
      </c>
      <c r="D28" s="65" t="s">
        <v>84</v>
      </c>
      <c r="E28" s="65" t="s">
        <v>84</v>
      </c>
      <c r="F28" s="65" t="s">
        <v>84</v>
      </c>
      <c r="G28" s="65" t="s">
        <v>84</v>
      </c>
      <c r="H28" s="65" t="s">
        <v>84</v>
      </c>
      <c r="I28" s="65" t="s">
        <v>84</v>
      </c>
      <c r="J28" s="8">
        <v>8</v>
      </c>
      <c r="K28" s="8">
        <f>J28+24</f>
        <v>32</v>
      </c>
      <c r="L28" s="8">
        <v>13</v>
      </c>
      <c r="M28" s="8">
        <f>L28+80</f>
        <v>93</v>
      </c>
      <c r="N28" s="22">
        <f>J28/L28</f>
        <v>0.6153846153846154</v>
      </c>
      <c r="O28" s="22">
        <f>K28/M28</f>
        <v>0.34408602150537637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57</v>
      </c>
      <c r="D29" s="15" t="s">
        <v>58</v>
      </c>
      <c r="E29" s="15" t="s">
        <v>58</v>
      </c>
      <c r="F29" s="15" t="s">
        <v>58</v>
      </c>
      <c r="G29" s="15" t="s">
        <v>57</v>
      </c>
      <c r="H29" s="15" t="s">
        <v>57</v>
      </c>
      <c r="I29" s="15" t="s">
        <v>58</v>
      </c>
      <c r="J29" s="26">
        <v>1</v>
      </c>
      <c r="K29" s="8">
        <f>J29+13</f>
        <v>14</v>
      </c>
      <c r="L29" s="8">
        <v>8</v>
      </c>
      <c r="M29" s="8">
        <f>L29+47</f>
        <v>55</v>
      </c>
      <c r="N29" s="22"/>
      <c r="O29" s="22">
        <f aca="true" t="shared" si="1" ref="O29:O37">K29/M29</f>
        <v>0.2545454545454545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58</v>
      </c>
      <c r="E30" s="15" t="s">
        <v>58</v>
      </c>
      <c r="F30" s="15" t="s">
        <v>58</v>
      </c>
      <c r="G30" s="15" t="s">
        <v>75</v>
      </c>
      <c r="H30" s="15" t="s">
        <v>58</v>
      </c>
      <c r="I30" s="15" t="s">
        <v>57</v>
      </c>
      <c r="J30" s="26">
        <v>2</v>
      </c>
      <c r="K30" s="26">
        <f>J30+12</f>
        <v>14</v>
      </c>
      <c r="L30" s="8">
        <v>12</v>
      </c>
      <c r="M30" s="8">
        <f>L30+58</f>
        <v>70</v>
      </c>
      <c r="N30" s="22">
        <f>J30/L30</f>
        <v>0.16666666666666666</v>
      </c>
      <c r="O30" s="22">
        <f t="shared" si="1"/>
        <v>0.2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58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13</v>
      </c>
      <c r="M31" s="8">
        <f>L31+40</f>
        <v>53</v>
      </c>
      <c r="N31" s="22">
        <f>J31/L31</f>
        <v>0.07692307692307693</v>
      </c>
      <c r="O31" s="22">
        <f t="shared" si="1"/>
        <v>0.1509433962264151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57</v>
      </c>
      <c r="E32" s="15" t="s">
        <v>58</v>
      </c>
      <c r="F32" s="15" t="s">
        <v>75</v>
      </c>
      <c r="G32" s="15" t="s">
        <v>58</v>
      </c>
      <c r="H32" s="15" t="s">
        <v>57</v>
      </c>
      <c r="I32" s="15" t="s">
        <v>58</v>
      </c>
      <c r="J32" s="26">
        <v>2</v>
      </c>
      <c r="K32" s="26">
        <f>J32+18</f>
        <v>20</v>
      </c>
      <c r="L32" s="16">
        <v>13</v>
      </c>
      <c r="M32" s="8">
        <f>L32+62</f>
        <v>75</v>
      </c>
      <c r="N32" s="22">
        <f>J32/L32</f>
        <v>0.15384615384615385</v>
      </c>
      <c r="O32" s="22">
        <f t="shared" si="1"/>
        <v>0.26666666666666666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57</v>
      </c>
      <c r="D34" s="15" t="s">
        <v>58</v>
      </c>
      <c r="E34" s="15" t="s">
        <v>57</v>
      </c>
      <c r="F34" s="15" t="s">
        <v>58</v>
      </c>
      <c r="G34" s="15" t="s">
        <v>57</v>
      </c>
      <c r="H34" s="15" t="s">
        <v>58</v>
      </c>
      <c r="I34" s="15" t="s">
        <v>57</v>
      </c>
      <c r="J34" s="26">
        <v>4</v>
      </c>
      <c r="K34" s="26">
        <f>J34+13</f>
        <v>17</v>
      </c>
      <c r="L34" s="8">
        <v>13</v>
      </c>
      <c r="M34" s="8">
        <f>L34+41</f>
        <v>54</v>
      </c>
      <c r="N34" s="22">
        <f>J34/L34</f>
        <v>0.3076923076923077</v>
      </c>
      <c r="O34" s="22">
        <f t="shared" si="1"/>
        <v>0.3148148148148148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57</v>
      </c>
      <c r="D35" s="15" t="s">
        <v>58</v>
      </c>
      <c r="E35" s="15" t="s">
        <v>58</v>
      </c>
      <c r="F35" s="15" t="s">
        <v>57</v>
      </c>
      <c r="G35" s="15" t="s">
        <v>57</v>
      </c>
      <c r="H35" s="15" t="s">
        <v>58</v>
      </c>
      <c r="I35" s="15" t="s">
        <v>58</v>
      </c>
      <c r="J35" s="26">
        <v>2</v>
      </c>
      <c r="K35" s="26">
        <f>J35+18</f>
        <v>20</v>
      </c>
      <c r="L35" s="8">
        <v>13</v>
      </c>
      <c r="M35" s="8">
        <f>L35+40</f>
        <v>53</v>
      </c>
      <c r="N35" s="22">
        <f>J35/L35</f>
        <v>0.15384615384615385</v>
      </c>
      <c r="O35" s="22">
        <f t="shared" si="1"/>
        <v>0.37735849056603776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14</v>
      </c>
      <c r="C38" s="1">
        <f t="shared" si="2"/>
        <v>11</v>
      </c>
      <c r="D38" s="1">
        <f t="shared" si="2"/>
        <v>1</v>
      </c>
      <c r="E38" s="1">
        <f t="shared" si="2"/>
        <v>4</v>
      </c>
      <c r="F38" s="1">
        <f t="shared" si="2"/>
        <v>3</v>
      </c>
      <c r="G38" s="1">
        <f t="shared" si="2"/>
        <v>8</v>
      </c>
      <c r="H38" s="1">
        <f t="shared" si="2"/>
        <v>6</v>
      </c>
      <c r="I38" s="1">
        <f t="shared" si="2"/>
        <v>6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2</v>
      </c>
      <c r="C39" s="1">
        <f t="shared" si="3"/>
        <v>5</v>
      </c>
      <c r="D39" s="1">
        <f t="shared" si="3"/>
        <v>15</v>
      </c>
      <c r="E39" s="1">
        <f t="shared" si="3"/>
        <v>12</v>
      </c>
      <c r="F39" s="1">
        <f t="shared" si="3"/>
        <v>11</v>
      </c>
      <c r="G39" s="1">
        <f t="shared" si="3"/>
        <v>7</v>
      </c>
      <c r="H39" s="1">
        <f t="shared" si="3"/>
        <v>10</v>
      </c>
      <c r="I39" s="1">
        <f t="shared" si="3"/>
        <v>10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0.875</v>
      </c>
      <c r="C41" s="11">
        <f t="shared" si="5"/>
        <v>0.6875</v>
      </c>
      <c r="D41" s="11">
        <f t="shared" si="5"/>
        <v>0.0625</v>
      </c>
      <c r="E41" s="11">
        <f t="shared" si="5"/>
        <v>0.25</v>
      </c>
      <c r="F41" s="11">
        <f t="shared" si="5"/>
        <v>0.1875</v>
      </c>
      <c r="G41" s="11">
        <f t="shared" si="5"/>
        <v>0.5</v>
      </c>
      <c r="H41" s="11">
        <f t="shared" si="5"/>
        <v>0.375</v>
      </c>
      <c r="I41" s="11">
        <f t="shared" si="5"/>
        <v>0.375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0.125</v>
      </c>
      <c r="C42" s="11">
        <f t="shared" si="6"/>
        <v>0.3125</v>
      </c>
      <c r="D42" s="11">
        <f t="shared" si="6"/>
        <v>0.9375</v>
      </c>
      <c r="E42" s="11">
        <f t="shared" si="6"/>
        <v>0.75</v>
      </c>
      <c r="F42" s="11">
        <f t="shared" si="6"/>
        <v>0.6875</v>
      </c>
      <c r="G42" s="11">
        <f t="shared" si="6"/>
        <v>0.4375</v>
      </c>
      <c r="H42" s="11">
        <f t="shared" si="6"/>
        <v>0.625</v>
      </c>
      <c r="I42" s="11">
        <f t="shared" si="6"/>
        <v>0.625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0" sqref="L1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58</v>
      </c>
      <c r="E2" s="15" t="s">
        <v>57</v>
      </c>
      <c r="F2" s="15" t="s">
        <v>57</v>
      </c>
      <c r="G2" s="15" t="s">
        <v>58</v>
      </c>
      <c r="H2" s="15" t="s">
        <v>57</v>
      </c>
      <c r="I2" s="15" t="s">
        <v>58</v>
      </c>
      <c r="J2" s="8">
        <v>3</v>
      </c>
      <c r="K2" s="8">
        <f>J2+27</f>
        <v>30</v>
      </c>
      <c r="L2" s="8">
        <v>12</v>
      </c>
      <c r="M2" s="8">
        <f>105+L2</f>
        <v>117</v>
      </c>
      <c r="N2" s="22">
        <f>J2/L2</f>
        <v>0.25</v>
      </c>
      <c r="O2" s="22">
        <f>K2/M2</f>
        <v>0.2564102564102564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58</v>
      </c>
      <c r="E8" s="15" t="s">
        <v>57</v>
      </c>
      <c r="F8" s="15" t="s">
        <v>57</v>
      </c>
      <c r="G8" s="15" t="s">
        <v>57</v>
      </c>
      <c r="H8" s="15" t="s">
        <v>57</v>
      </c>
      <c r="I8" s="15" t="s">
        <v>58</v>
      </c>
      <c r="J8" s="8">
        <v>3</v>
      </c>
      <c r="K8" s="8">
        <f>J8+31</f>
        <v>34</v>
      </c>
      <c r="L8" s="8">
        <v>12</v>
      </c>
      <c r="M8" s="8">
        <f>104+L8</f>
        <v>116</v>
      </c>
      <c r="N8" s="22">
        <f>J8/L8</f>
        <v>0.25</v>
      </c>
      <c r="O8" s="22">
        <f>K8/M8</f>
        <v>0.29310344827586204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3</v>
      </c>
      <c r="K10" s="8">
        <f>J10+13</f>
        <v>16</v>
      </c>
      <c r="L10" s="8">
        <v>9</v>
      </c>
      <c r="M10" s="8">
        <f>57+L10</f>
        <v>66</v>
      </c>
      <c r="N10" s="22">
        <f aca="true" t="shared" si="0" ref="N10:O12">J10/L10</f>
        <v>0.3333333333333333</v>
      </c>
      <c r="O10" s="22">
        <f t="shared" si="0"/>
        <v>0.24242424242424243</v>
      </c>
      <c r="P10" s="9" t="s">
        <v>37</v>
      </c>
    </row>
    <row r="11" spans="1:16" ht="10.5" customHeight="1">
      <c r="A11" s="5">
        <v>9</v>
      </c>
      <c r="B11" s="49" t="s">
        <v>26</v>
      </c>
      <c r="C11" s="49" t="s">
        <v>27</v>
      </c>
      <c r="D11" s="49" t="s">
        <v>27</v>
      </c>
      <c r="E11" s="49" t="s">
        <v>26</v>
      </c>
      <c r="F11" s="49" t="s">
        <v>26</v>
      </c>
      <c r="G11" s="49" t="s">
        <v>27</v>
      </c>
      <c r="H11" s="49" t="s">
        <v>27</v>
      </c>
      <c r="I11" s="49" t="s">
        <v>27</v>
      </c>
      <c r="J11" s="8">
        <v>4</v>
      </c>
      <c r="K11" s="8">
        <f>J11+27</f>
        <v>31</v>
      </c>
      <c r="L11" s="8">
        <v>12</v>
      </c>
      <c r="M11" s="8">
        <f>99+L11</f>
        <v>111</v>
      </c>
      <c r="N11" s="22">
        <f t="shared" si="0"/>
        <v>0.3333333333333333</v>
      </c>
      <c r="O11" s="22">
        <f t="shared" si="0"/>
        <v>0.27927927927927926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57</v>
      </c>
      <c r="F12" s="15" t="s">
        <v>57</v>
      </c>
      <c r="G12" s="15" t="s">
        <v>58</v>
      </c>
      <c r="H12" s="15" t="s">
        <v>57</v>
      </c>
      <c r="I12" s="15" t="s">
        <v>57</v>
      </c>
      <c r="J12" s="8">
        <v>3</v>
      </c>
      <c r="K12" s="8">
        <f>J12+29</f>
        <v>32</v>
      </c>
      <c r="L12" s="8">
        <v>12</v>
      </c>
      <c r="M12" s="8">
        <f>L12+101</f>
        <v>113</v>
      </c>
      <c r="N12" s="22">
        <f t="shared" si="0"/>
        <v>0.25</v>
      </c>
      <c r="O12" s="22">
        <f t="shared" si="0"/>
        <v>0.2831858407079646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57</v>
      </c>
      <c r="D14" s="15" t="s">
        <v>57</v>
      </c>
      <c r="E14" s="15" t="s">
        <v>57</v>
      </c>
      <c r="F14" s="15" t="s">
        <v>75</v>
      </c>
      <c r="G14" s="15" t="s">
        <v>58</v>
      </c>
      <c r="H14" s="15" t="s">
        <v>58</v>
      </c>
      <c r="I14" s="15" t="s">
        <v>58</v>
      </c>
      <c r="J14" s="8"/>
      <c r="K14" s="8">
        <f>J14+22</f>
        <v>22</v>
      </c>
      <c r="L14" s="8">
        <v>12</v>
      </c>
      <c r="M14" s="8">
        <f>L14+104</f>
        <v>116</v>
      </c>
      <c r="N14" s="22">
        <f>J14/L14</f>
        <v>0</v>
      </c>
      <c r="O14" s="22">
        <f>K14/M14</f>
        <v>0.1896551724137931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58</v>
      </c>
      <c r="E17" s="15" t="s">
        <v>58</v>
      </c>
      <c r="F17" s="15" t="s">
        <v>57</v>
      </c>
      <c r="G17" s="15" t="s">
        <v>58</v>
      </c>
      <c r="H17" s="15" t="s">
        <v>57</v>
      </c>
      <c r="I17" s="15" t="s">
        <v>58</v>
      </c>
      <c r="J17" s="8">
        <v>2</v>
      </c>
      <c r="K17" s="8">
        <f>J17+14</f>
        <v>16</v>
      </c>
      <c r="L17" s="8">
        <v>10</v>
      </c>
      <c r="M17" s="8">
        <f>L17+76</f>
        <v>86</v>
      </c>
      <c r="N17" s="22">
        <f>J17/L17</f>
        <v>0.2</v>
      </c>
      <c r="O17" s="22">
        <f>K17/M17</f>
        <v>0.18604651162790697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57</v>
      </c>
      <c r="F18" s="15" t="s">
        <v>57</v>
      </c>
      <c r="G18" s="15" t="s">
        <v>57</v>
      </c>
      <c r="H18" s="15" t="s">
        <v>58</v>
      </c>
      <c r="I18" s="15" t="s">
        <v>58</v>
      </c>
      <c r="J18" s="8">
        <v>3</v>
      </c>
      <c r="K18" s="8">
        <f>J18+25</f>
        <v>28</v>
      </c>
      <c r="L18" s="8">
        <v>12</v>
      </c>
      <c r="M18" s="8">
        <f>L18+103</f>
        <v>115</v>
      </c>
      <c r="N18" s="22">
        <f>J18/L18</f>
        <v>0.25</v>
      </c>
      <c r="O18" s="22">
        <f>K18/M18</f>
        <v>0.24347826086956523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49" t="s">
        <v>26</v>
      </c>
      <c r="C20" s="49" t="s">
        <v>27</v>
      </c>
      <c r="D20" s="49" t="s">
        <v>27</v>
      </c>
      <c r="E20" s="49" t="s">
        <v>26</v>
      </c>
      <c r="F20" s="49" t="s">
        <v>26</v>
      </c>
      <c r="G20" s="49" t="s">
        <v>27</v>
      </c>
      <c r="H20" s="49" t="s">
        <v>27</v>
      </c>
      <c r="I20" s="49" t="s">
        <v>27</v>
      </c>
      <c r="J20" s="16">
        <v>5</v>
      </c>
      <c r="K20" s="16">
        <f>J20+35</f>
        <v>40</v>
      </c>
      <c r="L20" s="8">
        <v>12</v>
      </c>
      <c r="M20" s="8">
        <f>L20+105</f>
        <v>117</v>
      </c>
      <c r="N20" s="22">
        <f>J20/L20</f>
        <v>0.4166666666666667</v>
      </c>
      <c r="O20" s="22">
        <f>K20/M20</f>
        <v>0.3418803418803419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58</v>
      </c>
      <c r="E24" s="15" t="s">
        <v>57</v>
      </c>
      <c r="F24" s="15" t="s">
        <v>57</v>
      </c>
      <c r="G24" s="15" t="s">
        <v>58</v>
      </c>
      <c r="H24" s="15" t="s">
        <v>58</v>
      </c>
      <c r="I24" s="15" t="s">
        <v>58</v>
      </c>
      <c r="J24" s="8"/>
      <c r="K24" s="8">
        <f>J24+4</f>
        <v>4</v>
      </c>
      <c r="L24" s="16">
        <v>12</v>
      </c>
      <c r="M24" s="8">
        <f>L24+100</f>
        <v>112</v>
      </c>
      <c r="N24" s="22">
        <f>J24/L24</f>
        <v>0</v>
      </c>
      <c r="O24" s="22">
        <f>K24/M24</f>
        <v>0.03571428571428571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49" t="s">
        <v>26</v>
      </c>
      <c r="C28" s="49" t="s">
        <v>27</v>
      </c>
      <c r="D28" s="49" t="s">
        <v>27</v>
      </c>
      <c r="E28" s="49" t="s">
        <v>26</v>
      </c>
      <c r="F28" s="49" t="s">
        <v>26</v>
      </c>
      <c r="G28" s="49" t="s">
        <v>27</v>
      </c>
      <c r="H28" s="49" t="s">
        <v>27</v>
      </c>
      <c r="I28" s="49" t="s">
        <v>27</v>
      </c>
      <c r="J28" s="8">
        <v>7</v>
      </c>
      <c r="K28" s="8">
        <f>J28+24</f>
        <v>31</v>
      </c>
      <c r="L28" s="8">
        <v>12</v>
      </c>
      <c r="M28" s="8">
        <f>L28+80</f>
        <v>92</v>
      </c>
      <c r="N28" s="22">
        <f>J28/L28</f>
        <v>0.5833333333333334</v>
      </c>
      <c r="O28" s="22">
        <f>K28/M28</f>
        <v>0.33695652173913043</v>
      </c>
      <c r="P28" s="9" t="s">
        <v>80</v>
      </c>
    </row>
    <row r="29" spans="1:16" ht="10.5" customHeight="1">
      <c r="A29" s="5">
        <v>27</v>
      </c>
      <c r="B29" s="15" t="s">
        <v>57</v>
      </c>
      <c r="C29" s="15" t="s">
        <v>57</v>
      </c>
      <c r="D29" s="15" t="s">
        <v>58</v>
      </c>
      <c r="E29" s="15" t="s">
        <v>57</v>
      </c>
      <c r="F29" s="15" t="s">
        <v>57</v>
      </c>
      <c r="G29" s="15" t="s">
        <v>57</v>
      </c>
      <c r="H29" s="15" t="s">
        <v>58</v>
      </c>
      <c r="I29" s="15" t="s">
        <v>58</v>
      </c>
      <c r="J29" s="26">
        <v>1</v>
      </c>
      <c r="K29" s="8">
        <f>J29+13</f>
        <v>14</v>
      </c>
      <c r="L29" s="8">
        <v>7</v>
      </c>
      <c r="M29" s="8">
        <f>L29+47</f>
        <v>54</v>
      </c>
      <c r="N29" s="22"/>
      <c r="O29" s="22">
        <f aca="true" t="shared" si="1" ref="O29:O37">K29/M29</f>
        <v>0.25925925925925924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58</v>
      </c>
      <c r="D30" s="15" t="s">
        <v>58</v>
      </c>
      <c r="E30" s="15" t="s">
        <v>57</v>
      </c>
      <c r="F30" s="15" t="s">
        <v>57</v>
      </c>
      <c r="G30" s="15" t="s">
        <v>57</v>
      </c>
      <c r="H30" s="15" t="s">
        <v>58</v>
      </c>
      <c r="I30" s="15" t="s">
        <v>58</v>
      </c>
      <c r="J30" s="26">
        <v>2</v>
      </c>
      <c r="K30" s="26">
        <f>J30+12</f>
        <v>14</v>
      </c>
      <c r="L30" s="8">
        <v>11</v>
      </c>
      <c r="M30" s="8">
        <f>L30+58</f>
        <v>69</v>
      </c>
      <c r="N30" s="22">
        <f>J30/L30</f>
        <v>0.18181818181818182</v>
      </c>
      <c r="O30" s="22">
        <f t="shared" si="1"/>
        <v>0.2028985507246377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57</v>
      </c>
      <c r="F31" s="15" t="s">
        <v>58</v>
      </c>
      <c r="G31" s="15" t="s">
        <v>58</v>
      </c>
      <c r="H31" s="15" t="s">
        <v>58</v>
      </c>
      <c r="I31" s="15" t="s">
        <v>57</v>
      </c>
      <c r="J31" s="26">
        <v>1</v>
      </c>
      <c r="K31" s="26">
        <f>J31+7</f>
        <v>8</v>
      </c>
      <c r="L31" s="8">
        <v>12</v>
      </c>
      <c r="M31" s="8">
        <f>L31+40</f>
        <v>52</v>
      </c>
      <c r="N31" s="22">
        <f>J31/L31</f>
        <v>0.08333333333333333</v>
      </c>
      <c r="O31" s="22">
        <f t="shared" si="1"/>
        <v>0.15384615384615385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57</v>
      </c>
      <c r="F32" s="15" t="s">
        <v>57</v>
      </c>
      <c r="G32" s="15" t="s">
        <v>58</v>
      </c>
      <c r="H32" s="15" t="s">
        <v>57</v>
      </c>
      <c r="I32" s="15" t="s">
        <v>58</v>
      </c>
      <c r="J32" s="26">
        <v>2</v>
      </c>
      <c r="K32" s="26">
        <f>J32+18</f>
        <v>20</v>
      </c>
      <c r="L32" s="16">
        <v>12</v>
      </c>
      <c r="M32" s="8">
        <f>L32+62</f>
        <v>74</v>
      </c>
      <c r="N32" s="22">
        <f>J32/L32</f>
        <v>0.16666666666666666</v>
      </c>
      <c r="O32" s="22">
        <f t="shared" si="1"/>
        <v>0.2702702702702703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57</v>
      </c>
      <c r="D34" s="15" t="s">
        <v>58</v>
      </c>
      <c r="E34" s="15" t="s">
        <v>58</v>
      </c>
      <c r="F34" s="15" t="s">
        <v>57</v>
      </c>
      <c r="G34" s="15" t="s">
        <v>57</v>
      </c>
      <c r="H34" s="15" t="s">
        <v>58</v>
      </c>
      <c r="I34" s="15" t="s">
        <v>57</v>
      </c>
      <c r="J34" s="26">
        <v>4</v>
      </c>
      <c r="K34" s="26">
        <f>J34+13</f>
        <v>17</v>
      </c>
      <c r="L34" s="8">
        <v>12</v>
      </c>
      <c r="M34" s="8">
        <f>L34+41</f>
        <v>53</v>
      </c>
      <c r="N34" s="22">
        <f>J34/L34</f>
        <v>0.3333333333333333</v>
      </c>
      <c r="O34" s="22">
        <f t="shared" si="1"/>
        <v>0.32075471698113206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57</v>
      </c>
      <c r="F35" s="15" t="s">
        <v>57</v>
      </c>
      <c r="G35" s="15" t="s">
        <v>58</v>
      </c>
      <c r="H35" s="15" t="s">
        <v>58</v>
      </c>
      <c r="I35" s="15" t="s">
        <v>57</v>
      </c>
      <c r="J35" s="26">
        <v>2</v>
      </c>
      <c r="K35" s="26">
        <f>J35+18</f>
        <v>20</v>
      </c>
      <c r="L35" s="8">
        <v>12</v>
      </c>
      <c r="M35" s="8">
        <f>L35+40</f>
        <v>52</v>
      </c>
      <c r="N35" s="22">
        <f>J35/L35</f>
        <v>0.16666666666666666</v>
      </c>
      <c r="O35" s="22">
        <f t="shared" si="1"/>
        <v>0.38461538461538464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4</v>
      </c>
      <c r="D38" s="1">
        <f t="shared" si="2"/>
        <v>2</v>
      </c>
      <c r="E38" s="1">
        <f t="shared" si="2"/>
        <v>14</v>
      </c>
      <c r="F38" s="1">
        <f t="shared" si="2"/>
        <v>14</v>
      </c>
      <c r="G38" s="1">
        <f t="shared" si="2"/>
        <v>5</v>
      </c>
      <c r="H38" s="1">
        <f t="shared" si="2"/>
        <v>5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4</v>
      </c>
      <c r="C39" s="1">
        <f t="shared" si="3"/>
        <v>12</v>
      </c>
      <c r="D39" s="1">
        <f t="shared" si="3"/>
        <v>14</v>
      </c>
      <c r="E39" s="1">
        <f t="shared" si="3"/>
        <v>2</v>
      </c>
      <c r="F39" s="1">
        <f t="shared" si="3"/>
        <v>1</v>
      </c>
      <c r="G39" s="1">
        <f t="shared" si="3"/>
        <v>11</v>
      </c>
      <c r="H39" s="1">
        <f t="shared" si="3"/>
        <v>11</v>
      </c>
      <c r="I39" s="1">
        <f t="shared" si="3"/>
        <v>12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0.75</v>
      </c>
      <c r="C41" s="11">
        <f t="shared" si="5"/>
        <v>0.25</v>
      </c>
      <c r="D41" s="11">
        <f t="shared" si="5"/>
        <v>0.125</v>
      </c>
      <c r="E41" s="11">
        <f t="shared" si="5"/>
        <v>0.875</v>
      </c>
      <c r="F41" s="11">
        <f t="shared" si="5"/>
        <v>0.875</v>
      </c>
      <c r="G41" s="11">
        <f t="shared" si="5"/>
        <v>0.3125</v>
      </c>
      <c r="H41" s="11">
        <f t="shared" si="5"/>
        <v>0.3125</v>
      </c>
      <c r="I41" s="11">
        <f t="shared" si="5"/>
        <v>0.25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0.25</v>
      </c>
      <c r="C42" s="11">
        <f t="shared" si="6"/>
        <v>0.75</v>
      </c>
      <c r="D42" s="11">
        <f t="shared" si="6"/>
        <v>0.875</v>
      </c>
      <c r="E42" s="11">
        <f t="shared" si="6"/>
        <v>0.125</v>
      </c>
      <c r="F42" s="11">
        <f t="shared" si="6"/>
        <v>0.0625</v>
      </c>
      <c r="G42" s="11">
        <f t="shared" si="6"/>
        <v>0.6875</v>
      </c>
      <c r="H42" s="11">
        <f t="shared" si="6"/>
        <v>0.6875</v>
      </c>
      <c r="I42" s="11">
        <f t="shared" si="6"/>
        <v>0.75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1" sqref="L31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57</v>
      </c>
      <c r="D2" s="15" t="s">
        <v>57</v>
      </c>
      <c r="E2" s="15" t="s">
        <v>57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3</v>
      </c>
      <c r="K2" s="8">
        <f>J2+27</f>
        <v>30</v>
      </c>
      <c r="L2" s="8">
        <v>11</v>
      </c>
      <c r="M2" s="8">
        <f>105+L2</f>
        <v>116</v>
      </c>
      <c r="N2" s="22">
        <f>J2/L2</f>
        <v>0.2727272727272727</v>
      </c>
      <c r="O2" s="22">
        <f>K2/M2</f>
        <v>0.25862068965517243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58</v>
      </c>
      <c r="E8" s="15" t="s">
        <v>58</v>
      </c>
      <c r="F8" s="15" t="s">
        <v>58</v>
      </c>
      <c r="G8" s="15" t="s">
        <v>57</v>
      </c>
      <c r="H8" s="15" t="s">
        <v>58</v>
      </c>
      <c r="I8" s="15" t="s">
        <v>58</v>
      </c>
      <c r="J8" s="8">
        <v>3</v>
      </c>
      <c r="K8" s="8">
        <f>J8+31</f>
        <v>34</v>
      </c>
      <c r="L8" s="8">
        <v>11</v>
      </c>
      <c r="M8" s="8">
        <f>104+L8</f>
        <v>115</v>
      </c>
      <c r="N8" s="22">
        <f>J8/L8</f>
        <v>0.2727272727272727</v>
      </c>
      <c r="O8" s="22">
        <f>K8/M8</f>
        <v>0.2956521739130435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 t="s">
        <v>57</v>
      </c>
      <c r="C10" s="15" t="s">
        <v>58</v>
      </c>
      <c r="D10" s="15" t="s">
        <v>58</v>
      </c>
      <c r="E10" s="15" t="s">
        <v>58</v>
      </c>
      <c r="F10" s="15" t="s">
        <v>58</v>
      </c>
      <c r="G10" s="15" t="s">
        <v>57</v>
      </c>
      <c r="H10" s="15" t="s">
        <v>57</v>
      </c>
      <c r="I10" s="15" t="s">
        <v>58</v>
      </c>
      <c r="J10" s="8">
        <v>3</v>
      </c>
      <c r="K10" s="8">
        <f>J10+13</f>
        <v>16</v>
      </c>
      <c r="L10" s="8">
        <v>9</v>
      </c>
      <c r="M10" s="8">
        <f>57+L10</f>
        <v>66</v>
      </c>
      <c r="N10" s="22">
        <f aca="true" t="shared" si="0" ref="N10:O12">J10/L10</f>
        <v>0.3333333333333333</v>
      </c>
      <c r="O10" s="22">
        <f t="shared" si="0"/>
        <v>0.24242424242424243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57</v>
      </c>
      <c r="J11" s="8">
        <v>3</v>
      </c>
      <c r="K11" s="8">
        <f>J11+27</f>
        <v>30</v>
      </c>
      <c r="L11" s="8">
        <v>11</v>
      </c>
      <c r="M11" s="8">
        <f>99+L11</f>
        <v>110</v>
      </c>
      <c r="N11" s="22">
        <f t="shared" si="0"/>
        <v>0.2727272727272727</v>
      </c>
      <c r="O11" s="22">
        <f t="shared" si="0"/>
        <v>0.2727272727272727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58</v>
      </c>
      <c r="G12" s="15" t="s">
        <v>58</v>
      </c>
      <c r="H12" s="15" t="s">
        <v>57</v>
      </c>
      <c r="I12" s="15" t="s">
        <v>57</v>
      </c>
      <c r="J12" s="8">
        <v>3</v>
      </c>
      <c r="K12" s="8">
        <f>J12+29</f>
        <v>32</v>
      </c>
      <c r="L12" s="8">
        <v>11</v>
      </c>
      <c r="M12" s="8">
        <f>L12+101</f>
        <v>112</v>
      </c>
      <c r="N12" s="22">
        <f t="shared" si="0"/>
        <v>0.2727272727272727</v>
      </c>
      <c r="O12" s="22">
        <f t="shared" si="0"/>
        <v>0.2857142857142857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58</v>
      </c>
      <c r="E14" s="15" t="s">
        <v>58</v>
      </c>
      <c r="F14" s="15" t="s">
        <v>57</v>
      </c>
      <c r="G14" s="15" t="s">
        <v>58</v>
      </c>
      <c r="H14" s="15" t="s">
        <v>57</v>
      </c>
      <c r="I14" s="15" t="s">
        <v>57</v>
      </c>
      <c r="J14" s="8"/>
      <c r="K14" s="8">
        <f>J14+22</f>
        <v>22</v>
      </c>
      <c r="L14" s="8">
        <v>11</v>
      </c>
      <c r="M14" s="8">
        <f>L14+104</f>
        <v>115</v>
      </c>
      <c r="N14" s="22">
        <f>J14/L14</f>
        <v>0</v>
      </c>
      <c r="O14" s="22">
        <f>K14/M14</f>
        <v>0.19130434782608696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58</v>
      </c>
      <c r="E17" s="15" t="s">
        <v>58</v>
      </c>
      <c r="F17" s="15" t="s">
        <v>58</v>
      </c>
      <c r="G17" s="15" t="s">
        <v>58</v>
      </c>
      <c r="H17" s="15" t="s">
        <v>58</v>
      </c>
      <c r="I17" s="15" t="s">
        <v>57</v>
      </c>
      <c r="J17" s="8">
        <v>2</v>
      </c>
      <c r="K17" s="8">
        <f>J17+14</f>
        <v>16</v>
      </c>
      <c r="L17" s="8">
        <v>9</v>
      </c>
      <c r="M17" s="8">
        <f>L17+76</f>
        <v>85</v>
      </c>
      <c r="N17" s="22">
        <f>J17/L17</f>
        <v>0.2222222222222222</v>
      </c>
      <c r="O17" s="22">
        <f>K17/M17</f>
        <v>0.18823529411764706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57</v>
      </c>
      <c r="E18" s="15" t="s">
        <v>57</v>
      </c>
      <c r="F18" s="15" t="s">
        <v>57</v>
      </c>
      <c r="G18" s="15" t="s">
        <v>57</v>
      </c>
      <c r="H18" s="15" t="s">
        <v>58</v>
      </c>
      <c r="I18" s="15" t="s">
        <v>57</v>
      </c>
      <c r="J18" s="8">
        <v>3</v>
      </c>
      <c r="K18" s="8">
        <f>J18+25</f>
        <v>28</v>
      </c>
      <c r="L18" s="8">
        <v>11</v>
      </c>
      <c r="M18" s="8">
        <f>L18+103</f>
        <v>114</v>
      </c>
      <c r="N18" s="22">
        <f>J18/L18</f>
        <v>0.2727272727272727</v>
      </c>
      <c r="O18" s="22">
        <f>K18/M18</f>
        <v>0.24561403508771928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58</v>
      </c>
      <c r="E20" s="15" t="s">
        <v>58</v>
      </c>
      <c r="F20" s="15" t="s">
        <v>57</v>
      </c>
      <c r="G20" s="15" t="s">
        <v>57</v>
      </c>
      <c r="H20" s="15" t="s">
        <v>57</v>
      </c>
      <c r="I20" s="15" t="s">
        <v>57</v>
      </c>
      <c r="J20" s="16">
        <v>4</v>
      </c>
      <c r="K20" s="16">
        <f>J20+35</f>
        <v>39</v>
      </c>
      <c r="L20" s="8">
        <v>11</v>
      </c>
      <c r="M20" s="8">
        <f>L20+105</f>
        <v>116</v>
      </c>
      <c r="N20" s="22">
        <f>J20/L20</f>
        <v>0.36363636363636365</v>
      </c>
      <c r="O20" s="22">
        <f>K20/M20</f>
        <v>0.33620689655172414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58</v>
      </c>
      <c r="E24" s="15" t="s">
        <v>58</v>
      </c>
      <c r="F24" s="15" t="s">
        <v>57</v>
      </c>
      <c r="G24" s="15" t="s">
        <v>58</v>
      </c>
      <c r="H24" s="15" t="s">
        <v>57</v>
      </c>
      <c r="I24" s="15" t="s">
        <v>57</v>
      </c>
      <c r="J24" s="8"/>
      <c r="K24" s="8">
        <f>J24+4</f>
        <v>4</v>
      </c>
      <c r="L24" s="16">
        <v>11</v>
      </c>
      <c r="M24" s="8">
        <f>L24+100</f>
        <v>111</v>
      </c>
      <c r="N24" s="22">
        <f>J24/L24</f>
        <v>0</v>
      </c>
      <c r="O24" s="22">
        <f>K24/M24</f>
        <v>0.036036036036036036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57</v>
      </c>
      <c r="D28" s="15" t="s">
        <v>58</v>
      </c>
      <c r="E28" s="15" t="s">
        <v>57</v>
      </c>
      <c r="F28" s="15" t="s">
        <v>57</v>
      </c>
      <c r="G28" s="15" t="s">
        <v>57</v>
      </c>
      <c r="H28" s="15" t="s">
        <v>58</v>
      </c>
      <c r="I28" s="15" t="s">
        <v>58</v>
      </c>
      <c r="J28" s="8">
        <v>6</v>
      </c>
      <c r="K28" s="8">
        <f>J28+24</f>
        <v>30</v>
      </c>
      <c r="L28" s="8">
        <v>11</v>
      </c>
      <c r="M28" s="8">
        <f>L28+80</f>
        <v>91</v>
      </c>
      <c r="N28" s="22">
        <f>J28/L28</f>
        <v>0.5454545454545454</v>
      </c>
      <c r="O28" s="22">
        <f>K28/M28</f>
        <v>0.32967032967032966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58</v>
      </c>
      <c r="F29" s="15" t="s">
        <v>58</v>
      </c>
      <c r="G29" s="15" t="s">
        <v>58</v>
      </c>
      <c r="H29" s="15" t="s">
        <v>57</v>
      </c>
      <c r="I29" s="15" t="s">
        <v>57</v>
      </c>
      <c r="J29" s="26">
        <v>1</v>
      </c>
      <c r="K29" s="8">
        <f>J29+13</f>
        <v>14</v>
      </c>
      <c r="L29" s="8">
        <v>6</v>
      </c>
      <c r="M29" s="8">
        <f>L29+47</f>
        <v>53</v>
      </c>
      <c r="N29" s="22"/>
      <c r="O29" s="22">
        <f aca="true" t="shared" si="1" ref="O29:O37">K29/M29</f>
        <v>0.2641509433962264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58</v>
      </c>
      <c r="E30" s="15" t="s">
        <v>58</v>
      </c>
      <c r="F30" s="15" t="s">
        <v>58</v>
      </c>
      <c r="G30" s="15" t="s">
        <v>57</v>
      </c>
      <c r="H30" s="15" t="s">
        <v>57</v>
      </c>
      <c r="I30" s="15" t="s">
        <v>58</v>
      </c>
      <c r="J30" s="26">
        <v>2</v>
      </c>
      <c r="K30" s="26">
        <f>J30+12</f>
        <v>14</v>
      </c>
      <c r="L30" s="8">
        <v>10</v>
      </c>
      <c r="M30" s="8">
        <f>L30+58</f>
        <v>68</v>
      </c>
      <c r="N30" s="22">
        <f>J30/L30</f>
        <v>0.2</v>
      </c>
      <c r="O30" s="22">
        <f t="shared" si="1"/>
        <v>0.20588235294117646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57</v>
      </c>
      <c r="E31" s="15" t="s">
        <v>58</v>
      </c>
      <c r="F31" s="15" t="s">
        <v>58</v>
      </c>
      <c r="G31" s="15" t="s">
        <v>58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11</v>
      </c>
      <c r="M31" s="8">
        <f>L31+40</f>
        <v>51</v>
      </c>
      <c r="N31" s="22">
        <f>J31/L31</f>
        <v>0.09090909090909091</v>
      </c>
      <c r="O31" s="22">
        <f t="shared" si="1"/>
        <v>0.1568627450980392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58</v>
      </c>
      <c r="E32" s="15" t="s">
        <v>58</v>
      </c>
      <c r="F32" s="15" t="s">
        <v>57</v>
      </c>
      <c r="G32" s="15" t="s">
        <v>57</v>
      </c>
      <c r="H32" s="15" t="s">
        <v>58</v>
      </c>
      <c r="I32" s="15" t="s">
        <v>58</v>
      </c>
      <c r="J32" s="26">
        <v>2</v>
      </c>
      <c r="K32" s="26">
        <f>J32+18</f>
        <v>20</v>
      </c>
      <c r="L32" s="16">
        <v>11</v>
      </c>
      <c r="M32" s="8">
        <f>L32+62</f>
        <v>73</v>
      </c>
      <c r="N32" s="22">
        <f>J32/L32</f>
        <v>0.18181818181818182</v>
      </c>
      <c r="O32" s="22">
        <f t="shared" si="1"/>
        <v>0.273972602739726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58</v>
      </c>
      <c r="D34" s="15" t="s">
        <v>58</v>
      </c>
      <c r="E34" s="15" t="s">
        <v>58</v>
      </c>
      <c r="F34" s="15" t="s">
        <v>57</v>
      </c>
      <c r="G34" s="15" t="s">
        <v>58</v>
      </c>
      <c r="H34" s="15" t="s">
        <v>58</v>
      </c>
      <c r="I34" s="15" t="s">
        <v>58</v>
      </c>
      <c r="J34" s="26">
        <v>4</v>
      </c>
      <c r="K34" s="26">
        <f>J34+13</f>
        <v>17</v>
      </c>
      <c r="L34" s="8">
        <v>11</v>
      </c>
      <c r="M34" s="8">
        <f>L34+41</f>
        <v>52</v>
      </c>
      <c r="N34" s="22">
        <f>J34/L34</f>
        <v>0.36363636363636365</v>
      </c>
      <c r="O34" s="22">
        <f t="shared" si="1"/>
        <v>0.3269230769230769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57</v>
      </c>
      <c r="H35" s="15" t="s">
        <v>57</v>
      </c>
      <c r="I35" s="15" t="s">
        <v>57</v>
      </c>
      <c r="J35" s="26">
        <v>2</v>
      </c>
      <c r="K35" s="26">
        <f>J35+18</f>
        <v>20</v>
      </c>
      <c r="L35" s="8">
        <v>11</v>
      </c>
      <c r="M35" s="8">
        <f>L35+40</f>
        <v>51</v>
      </c>
      <c r="N35" s="22">
        <f>J35/L35</f>
        <v>0.18181818181818182</v>
      </c>
      <c r="O35" s="22">
        <f t="shared" si="1"/>
        <v>0.39215686274509803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11</v>
      </c>
      <c r="C38" s="1">
        <f t="shared" si="2"/>
        <v>3</v>
      </c>
      <c r="D38" s="1">
        <f t="shared" si="2"/>
        <v>3</v>
      </c>
      <c r="E38" s="1">
        <f t="shared" si="2"/>
        <v>3</v>
      </c>
      <c r="F38" s="1">
        <f t="shared" si="2"/>
        <v>7</v>
      </c>
      <c r="G38" s="1">
        <f t="shared" si="2"/>
        <v>9</v>
      </c>
      <c r="H38" s="1">
        <f t="shared" si="2"/>
        <v>9</v>
      </c>
      <c r="I38" s="1">
        <f t="shared" si="2"/>
        <v>10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14</v>
      </c>
      <c r="D39" s="1">
        <f t="shared" si="3"/>
        <v>14</v>
      </c>
      <c r="E39" s="1">
        <f t="shared" si="3"/>
        <v>14</v>
      </c>
      <c r="F39" s="1">
        <f t="shared" si="3"/>
        <v>10</v>
      </c>
      <c r="G39" s="1">
        <f t="shared" si="3"/>
        <v>8</v>
      </c>
      <c r="H39" s="1">
        <f t="shared" si="3"/>
        <v>8</v>
      </c>
      <c r="I39" s="1">
        <f t="shared" si="3"/>
        <v>7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17</v>
      </c>
      <c r="C40" s="2">
        <f t="shared" si="4"/>
        <v>17</v>
      </c>
      <c r="D40" s="2">
        <f t="shared" si="4"/>
        <v>17</v>
      </c>
      <c r="E40" s="2">
        <f t="shared" si="4"/>
        <v>17</v>
      </c>
      <c r="F40" s="2">
        <f t="shared" si="4"/>
        <v>17</v>
      </c>
      <c r="G40" s="2">
        <f t="shared" si="4"/>
        <v>17</v>
      </c>
      <c r="H40" s="2">
        <f t="shared" si="4"/>
        <v>17</v>
      </c>
      <c r="I40" s="2">
        <f t="shared" si="4"/>
        <v>17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0.6470588235294118</v>
      </c>
      <c r="C41" s="11">
        <f t="shared" si="5"/>
        <v>0.17647058823529413</v>
      </c>
      <c r="D41" s="11">
        <f t="shared" si="5"/>
        <v>0.17647058823529413</v>
      </c>
      <c r="E41" s="11">
        <f t="shared" si="5"/>
        <v>0.17647058823529413</v>
      </c>
      <c r="F41" s="11">
        <f t="shared" si="5"/>
        <v>0.4117647058823529</v>
      </c>
      <c r="G41" s="11">
        <f t="shared" si="5"/>
        <v>0.5294117647058824</v>
      </c>
      <c r="H41" s="11">
        <f t="shared" si="5"/>
        <v>0.5294117647058824</v>
      </c>
      <c r="I41" s="11">
        <f t="shared" si="5"/>
        <v>0.5882352941176471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0.35294117647058826</v>
      </c>
      <c r="C42" s="11">
        <f t="shared" si="6"/>
        <v>0.8235294117647058</v>
      </c>
      <c r="D42" s="11">
        <f t="shared" si="6"/>
        <v>0.8235294117647058</v>
      </c>
      <c r="E42" s="11">
        <f t="shared" si="6"/>
        <v>0.8235294117647058</v>
      </c>
      <c r="F42" s="11">
        <f t="shared" si="6"/>
        <v>0.5882352941176471</v>
      </c>
      <c r="G42" s="11">
        <f t="shared" si="6"/>
        <v>0.47058823529411764</v>
      </c>
      <c r="H42" s="11">
        <f t="shared" si="6"/>
        <v>0.47058823529411764</v>
      </c>
      <c r="I42" s="11">
        <f t="shared" si="6"/>
        <v>0.4117647058823529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5" sqref="L1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35" t="s">
        <v>26</v>
      </c>
      <c r="C2" s="35" t="s">
        <v>27</v>
      </c>
      <c r="D2" s="35" t="s">
        <v>27</v>
      </c>
      <c r="E2" s="35" t="s">
        <v>27</v>
      </c>
      <c r="F2" s="35" t="s">
        <v>26</v>
      </c>
      <c r="G2" s="35" t="s">
        <v>26</v>
      </c>
      <c r="H2" s="35" t="s">
        <v>27</v>
      </c>
      <c r="I2" s="35" t="s">
        <v>27</v>
      </c>
      <c r="J2" s="8">
        <v>3</v>
      </c>
      <c r="K2" s="8">
        <f>J2+27</f>
        <v>30</v>
      </c>
      <c r="L2" s="8">
        <v>10</v>
      </c>
      <c r="M2" s="8">
        <f>105+L2</f>
        <v>115</v>
      </c>
      <c r="N2" s="22">
        <f>J2/L2</f>
        <v>0.3</v>
      </c>
      <c r="O2" s="22">
        <f>K2/M2</f>
        <v>0.2608695652173913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48" t="s">
        <v>26</v>
      </c>
      <c r="C8" s="48" t="s">
        <v>27</v>
      </c>
      <c r="D8" s="48" t="s">
        <v>27</v>
      </c>
      <c r="E8" s="48" t="s">
        <v>27</v>
      </c>
      <c r="F8" s="48" t="s">
        <v>27</v>
      </c>
      <c r="G8" s="48" t="s">
        <v>26</v>
      </c>
      <c r="H8" s="48" t="s">
        <v>27</v>
      </c>
      <c r="I8" s="48" t="s">
        <v>27</v>
      </c>
      <c r="J8" s="8">
        <v>3</v>
      </c>
      <c r="K8" s="8">
        <f>J8+31</f>
        <v>34</v>
      </c>
      <c r="L8" s="8">
        <v>10</v>
      </c>
      <c r="M8" s="8">
        <f>104+L8</f>
        <v>114</v>
      </c>
      <c r="N8" s="22">
        <f>J8/L8</f>
        <v>0.3</v>
      </c>
      <c r="O8" s="22">
        <f>K8/M8</f>
        <v>0.2982456140350877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48"/>
      <c r="C10" s="48"/>
      <c r="D10" s="48"/>
      <c r="E10" s="48"/>
      <c r="F10" s="48"/>
      <c r="G10" s="48"/>
      <c r="H10" s="48"/>
      <c r="I10" s="48"/>
      <c r="J10" s="8">
        <v>3</v>
      </c>
      <c r="K10" s="8">
        <f>J10+13</f>
        <v>16</v>
      </c>
      <c r="L10" s="8">
        <v>8</v>
      </c>
      <c r="M10" s="8">
        <f>57+L10</f>
        <v>65</v>
      </c>
      <c r="N10" s="22">
        <f aca="true" t="shared" si="0" ref="N10:O12">J10/L10</f>
        <v>0.375</v>
      </c>
      <c r="O10" s="22">
        <f t="shared" si="0"/>
        <v>0.24615384615384617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57</v>
      </c>
      <c r="G11" s="15" t="s">
        <v>57</v>
      </c>
      <c r="H11" s="15" t="s">
        <v>58</v>
      </c>
      <c r="I11" s="15" t="s">
        <v>58</v>
      </c>
      <c r="J11" s="8">
        <v>3</v>
      </c>
      <c r="K11" s="8">
        <f>J11+27</f>
        <v>30</v>
      </c>
      <c r="L11" s="8">
        <v>10</v>
      </c>
      <c r="M11" s="8">
        <f>99+L11</f>
        <v>109</v>
      </c>
      <c r="N11" s="22">
        <f t="shared" si="0"/>
        <v>0.3</v>
      </c>
      <c r="O11" s="22">
        <f t="shared" si="0"/>
        <v>0.27522935779816515</v>
      </c>
      <c r="P11" s="9" t="s">
        <v>38</v>
      </c>
    </row>
    <row r="12" spans="1:16" ht="10.5" customHeight="1">
      <c r="A12" s="5">
        <v>10</v>
      </c>
      <c r="B12" s="55" t="s">
        <v>27</v>
      </c>
      <c r="C12" s="55" t="s">
        <v>27</v>
      </c>
      <c r="D12" s="55" t="s">
        <v>27</v>
      </c>
      <c r="E12" s="55" t="s">
        <v>27</v>
      </c>
      <c r="F12" s="55" t="s">
        <v>27</v>
      </c>
      <c r="G12" s="55" t="s">
        <v>26</v>
      </c>
      <c r="H12" s="55" t="s">
        <v>27</v>
      </c>
      <c r="I12" s="55" t="s">
        <v>27</v>
      </c>
      <c r="J12" s="8">
        <v>3</v>
      </c>
      <c r="K12" s="8">
        <f>J12+29</f>
        <v>32</v>
      </c>
      <c r="L12" s="8">
        <v>10</v>
      </c>
      <c r="M12" s="8">
        <f>L12+101</f>
        <v>111</v>
      </c>
      <c r="N12" s="22">
        <f t="shared" si="0"/>
        <v>0.3</v>
      </c>
      <c r="O12" s="22">
        <f t="shared" si="0"/>
        <v>0.2882882882882883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57</v>
      </c>
      <c r="H14" s="15" t="s">
        <v>75</v>
      </c>
      <c r="I14" s="15" t="s">
        <v>57</v>
      </c>
      <c r="J14" s="8"/>
      <c r="K14" s="8">
        <f>J14+22</f>
        <v>22</v>
      </c>
      <c r="L14" s="8">
        <v>10</v>
      </c>
      <c r="M14" s="8">
        <f>L14+104</f>
        <v>114</v>
      </c>
      <c r="N14" s="22">
        <f>J14/L14</f>
        <v>0</v>
      </c>
      <c r="O14" s="22">
        <f>K14/M14</f>
        <v>0.19298245614035087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8">
        <v>2</v>
      </c>
      <c r="K17" s="8">
        <f>J17+14</f>
        <v>16</v>
      </c>
      <c r="L17" s="8">
        <v>8</v>
      </c>
      <c r="M17" s="8">
        <f>L17+76</f>
        <v>84</v>
      </c>
      <c r="N17" s="22">
        <f>J17/L17</f>
        <v>0.25</v>
      </c>
      <c r="O17" s="22">
        <f>K17/M17</f>
        <v>0.19047619047619047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57</v>
      </c>
      <c r="E18" s="15" t="s">
        <v>58</v>
      </c>
      <c r="F18" s="15" t="s">
        <v>57</v>
      </c>
      <c r="G18" s="15" t="s">
        <v>57</v>
      </c>
      <c r="H18" s="15" t="s">
        <v>58</v>
      </c>
      <c r="I18" s="15" t="s">
        <v>57</v>
      </c>
      <c r="J18" s="8">
        <v>3</v>
      </c>
      <c r="K18" s="8">
        <f>J18+25</f>
        <v>28</v>
      </c>
      <c r="L18" s="8">
        <v>10</v>
      </c>
      <c r="M18" s="8">
        <f>L18+103</f>
        <v>113</v>
      </c>
      <c r="N18" s="22">
        <f>J18/L18</f>
        <v>0.3</v>
      </c>
      <c r="O18" s="22">
        <f>K18/M18</f>
        <v>0.24778761061946902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26</v>
      </c>
      <c r="C20" s="35" t="s">
        <v>27</v>
      </c>
      <c r="D20" s="35" t="s">
        <v>27</v>
      </c>
      <c r="E20" s="35" t="s">
        <v>27</v>
      </c>
      <c r="F20" s="35" t="s">
        <v>26</v>
      </c>
      <c r="G20" s="35" t="s">
        <v>26</v>
      </c>
      <c r="H20" s="35" t="s">
        <v>27</v>
      </c>
      <c r="I20" s="35" t="s">
        <v>27</v>
      </c>
      <c r="J20" s="16">
        <v>4</v>
      </c>
      <c r="K20" s="16">
        <f>J20+35</f>
        <v>39</v>
      </c>
      <c r="L20" s="8">
        <v>10</v>
      </c>
      <c r="M20" s="8">
        <f>L20+105</f>
        <v>115</v>
      </c>
      <c r="N20" s="22">
        <f>J20/L20</f>
        <v>0.4</v>
      </c>
      <c r="O20" s="22">
        <f>K20/M20</f>
        <v>0.3391304347826087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58</v>
      </c>
      <c r="E24" s="15" t="s">
        <v>57</v>
      </c>
      <c r="F24" s="15" t="s">
        <v>58</v>
      </c>
      <c r="G24" s="15" t="s">
        <v>58</v>
      </c>
      <c r="H24" s="15" t="s">
        <v>57</v>
      </c>
      <c r="I24" s="15" t="s">
        <v>57</v>
      </c>
      <c r="J24" s="8"/>
      <c r="K24" s="8">
        <f>J24+4</f>
        <v>4</v>
      </c>
      <c r="L24" s="16">
        <v>10</v>
      </c>
      <c r="M24" s="8">
        <f>L24+100</f>
        <v>110</v>
      </c>
      <c r="N24" s="22">
        <f>J24/L24</f>
        <v>0</v>
      </c>
      <c r="O24" s="22">
        <f>K24/M24</f>
        <v>0.03636363636363636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44" t="s">
        <v>26</v>
      </c>
      <c r="C28" s="44" t="s">
        <v>27</v>
      </c>
      <c r="D28" s="44" t="s">
        <v>27</v>
      </c>
      <c r="E28" s="44" t="s">
        <v>26</v>
      </c>
      <c r="F28" s="44" t="s">
        <v>27</v>
      </c>
      <c r="G28" s="44" t="s">
        <v>26</v>
      </c>
      <c r="H28" s="44" t="s">
        <v>27</v>
      </c>
      <c r="I28" s="44" t="s">
        <v>27</v>
      </c>
      <c r="J28" s="8">
        <v>6</v>
      </c>
      <c r="K28" s="8">
        <f>J28+24</f>
        <v>30</v>
      </c>
      <c r="L28" s="8">
        <v>10</v>
      </c>
      <c r="M28" s="8">
        <f>L28+80</f>
        <v>90</v>
      </c>
      <c r="N28" s="22">
        <f>J28/L28</f>
        <v>0.6</v>
      </c>
      <c r="O28" s="22">
        <f>K28/M28</f>
        <v>0.3333333333333333</v>
      </c>
      <c r="P28" s="9" t="s">
        <v>55</v>
      </c>
    </row>
    <row r="29" spans="1:16" ht="10.5" customHeight="1">
      <c r="A29" s="5">
        <v>27</v>
      </c>
      <c r="B29" s="55" t="s">
        <v>27</v>
      </c>
      <c r="C29" s="55" t="s">
        <v>27</v>
      </c>
      <c r="D29" s="55" t="s">
        <v>27</v>
      </c>
      <c r="E29" s="55" t="s">
        <v>27</v>
      </c>
      <c r="F29" s="55" t="s">
        <v>27</v>
      </c>
      <c r="G29" s="55" t="s">
        <v>26</v>
      </c>
      <c r="H29" s="55" t="s">
        <v>27</v>
      </c>
      <c r="I29" s="55" t="s">
        <v>27</v>
      </c>
      <c r="J29" s="26">
        <v>1</v>
      </c>
      <c r="K29" s="8">
        <f>J29+13</f>
        <v>14</v>
      </c>
      <c r="L29" s="8">
        <v>5</v>
      </c>
      <c r="M29" s="8">
        <f>L29+47</f>
        <v>52</v>
      </c>
      <c r="N29" s="22"/>
      <c r="O29" s="22">
        <f aca="true" t="shared" si="1" ref="O29:O37">K29/M29</f>
        <v>0.2692307692307692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58</v>
      </c>
      <c r="E30" s="15" t="s">
        <v>58</v>
      </c>
      <c r="F30" s="15" t="s">
        <v>57</v>
      </c>
      <c r="G30" s="15" t="s">
        <v>58</v>
      </c>
      <c r="H30" s="15" t="s">
        <v>75</v>
      </c>
      <c r="I30" s="15" t="s">
        <v>58</v>
      </c>
      <c r="J30" s="26">
        <v>2</v>
      </c>
      <c r="K30" s="26">
        <f>J30+12</f>
        <v>14</v>
      </c>
      <c r="L30" s="8">
        <v>9</v>
      </c>
      <c r="M30" s="8">
        <f>L30+58</f>
        <v>67</v>
      </c>
      <c r="N30" s="22">
        <f>J30/L30</f>
        <v>0.2222222222222222</v>
      </c>
      <c r="O30" s="22">
        <f t="shared" si="1"/>
        <v>0.208955223880597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58</v>
      </c>
      <c r="E31" s="15" t="s">
        <v>58</v>
      </c>
      <c r="F31" s="15" t="s">
        <v>57</v>
      </c>
      <c r="G31" s="15" t="s">
        <v>57</v>
      </c>
      <c r="H31" s="15" t="s">
        <v>57</v>
      </c>
      <c r="I31" s="15" t="s">
        <v>58</v>
      </c>
      <c r="J31" s="26">
        <v>1</v>
      </c>
      <c r="K31" s="26">
        <f>J31+7</f>
        <v>8</v>
      </c>
      <c r="L31" s="8">
        <v>10</v>
      </c>
      <c r="M31" s="8">
        <f>L31+40</f>
        <v>50</v>
      </c>
      <c r="N31" s="22">
        <f>J31/L31</f>
        <v>0.1</v>
      </c>
      <c r="O31" s="22">
        <f t="shared" si="1"/>
        <v>0.16</v>
      </c>
      <c r="P31" s="9" t="s">
        <v>22</v>
      </c>
    </row>
    <row r="32" spans="1:16" ht="10.5" customHeight="1">
      <c r="A32" s="5">
        <v>30</v>
      </c>
      <c r="B32" s="48" t="s">
        <v>26</v>
      </c>
      <c r="C32" s="48" t="s">
        <v>27</v>
      </c>
      <c r="D32" s="48" t="s">
        <v>27</v>
      </c>
      <c r="E32" s="48" t="s">
        <v>27</v>
      </c>
      <c r="F32" s="48" t="s">
        <v>27</v>
      </c>
      <c r="G32" s="48" t="s">
        <v>26</v>
      </c>
      <c r="H32" s="48" t="s">
        <v>27</v>
      </c>
      <c r="I32" s="48" t="s">
        <v>27</v>
      </c>
      <c r="J32" s="26">
        <v>2</v>
      </c>
      <c r="K32" s="26">
        <f>J32+18</f>
        <v>20</v>
      </c>
      <c r="L32" s="16">
        <v>10</v>
      </c>
      <c r="M32" s="8">
        <f>L32+62</f>
        <v>72</v>
      </c>
      <c r="N32" s="22">
        <f>J32/L32</f>
        <v>0.2</v>
      </c>
      <c r="O32" s="22">
        <f t="shared" si="1"/>
        <v>0.2777777777777778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48" t="s">
        <v>26</v>
      </c>
      <c r="C34" s="48" t="s">
        <v>27</v>
      </c>
      <c r="D34" s="48" t="s">
        <v>27</v>
      </c>
      <c r="E34" s="48" t="s">
        <v>27</v>
      </c>
      <c r="F34" s="48" t="s">
        <v>27</v>
      </c>
      <c r="G34" s="48" t="s">
        <v>26</v>
      </c>
      <c r="H34" s="48" t="s">
        <v>27</v>
      </c>
      <c r="I34" s="48" t="s">
        <v>27</v>
      </c>
      <c r="J34" s="26">
        <v>4</v>
      </c>
      <c r="K34" s="26">
        <f>J34+13</f>
        <v>17</v>
      </c>
      <c r="L34" s="8">
        <v>10</v>
      </c>
      <c r="M34" s="8">
        <f>L34+41</f>
        <v>51</v>
      </c>
      <c r="N34" s="22">
        <f>J34/L34</f>
        <v>0.4</v>
      </c>
      <c r="O34" s="22">
        <f t="shared" si="1"/>
        <v>0.3333333333333333</v>
      </c>
      <c r="P34" s="9" t="s">
        <v>66</v>
      </c>
    </row>
    <row r="35" spans="1:16" ht="10.5" customHeight="1">
      <c r="A35" s="5">
        <v>33</v>
      </c>
      <c r="B35" s="44" t="s">
        <v>26</v>
      </c>
      <c r="C35" s="44" t="s">
        <v>27</v>
      </c>
      <c r="D35" s="44" t="s">
        <v>27</v>
      </c>
      <c r="E35" s="44" t="s">
        <v>26</v>
      </c>
      <c r="F35" s="44" t="s">
        <v>27</v>
      </c>
      <c r="G35" s="44" t="s">
        <v>26</v>
      </c>
      <c r="H35" s="44" t="s">
        <v>27</v>
      </c>
      <c r="I35" s="44" t="s">
        <v>27</v>
      </c>
      <c r="J35" s="26">
        <v>2</v>
      </c>
      <c r="K35" s="26">
        <f>J35+18</f>
        <v>20</v>
      </c>
      <c r="L35" s="8">
        <v>10</v>
      </c>
      <c r="M35" s="8">
        <f>L35+40</f>
        <v>50</v>
      </c>
      <c r="N35" s="22">
        <f>J35/L35</f>
        <v>0.2</v>
      </c>
      <c r="O35" s="22">
        <f t="shared" si="1"/>
        <v>0.4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9</v>
      </c>
      <c r="C38" s="1">
        <f t="shared" si="2"/>
        <v>0</v>
      </c>
      <c r="D38" s="1">
        <f t="shared" si="2"/>
        <v>1</v>
      </c>
      <c r="E38" s="1">
        <f t="shared" si="2"/>
        <v>3</v>
      </c>
      <c r="F38" s="1">
        <f t="shared" si="2"/>
        <v>6</v>
      </c>
      <c r="G38" s="1">
        <f t="shared" si="2"/>
        <v>13</v>
      </c>
      <c r="H38" s="1">
        <f t="shared" si="2"/>
        <v>2</v>
      </c>
      <c r="I38" s="1">
        <f t="shared" si="2"/>
        <v>3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15</v>
      </c>
      <c r="D39" s="1">
        <f t="shared" si="3"/>
        <v>14</v>
      </c>
      <c r="E39" s="1">
        <f t="shared" si="3"/>
        <v>12</v>
      </c>
      <c r="F39" s="1">
        <f t="shared" si="3"/>
        <v>9</v>
      </c>
      <c r="G39" s="1">
        <f t="shared" si="3"/>
        <v>2</v>
      </c>
      <c r="H39" s="1">
        <f t="shared" si="3"/>
        <v>11</v>
      </c>
      <c r="I39" s="1">
        <f t="shared" si="3"/>
        <v>12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</v>
      </c>
      <c r="C41" s="11">
        <f t="shared" si="5"/>
        <v>0</v>
      </c>
      <c r="D41" s="11">
        <f t="shared" si="5"/>
        <v>0.06666666666666667</v>
      </c>
      <c r="E41" s="11">
        <f t="shared" si="5"/>
        <v>0.2</v>
      </c>
      <c r="F41" s="11">
        <f t="shared" si="5"/>
        <v>0.4</v>
      </c>
      <c r="G41" s="11">
        <f t="shared" si="5"/>
        <v>0.8666666666666667</v>
      </c>
      <c r="H41" s="11">
        <f t="shared" si="5"/>
        <v>0.13333333333333333</v>
      </c>
      <c r="I41" s="11">
        <f t="shared" si="5"/>
        <v>0.2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</v>
      </c>
      <c r="C42" s="11">
        <f t="shared" si="6"/>
        <v>1</v>
      </c>
      <c r="D42" s="11">
        <f t="shared" si="6"/>
        <v>0.9333333333333333</v>
      </c>
      <c r="E42" s="11">
        <f t="shared" si="6"/>
        <v>0.8</v>
      </c>
      <c r="F42" s="11">
        <f t="shared" si="6"/>
        <v>0.6</v>
      </c>
      <c r="G42" s="11">
        <f t="shared" si="6"/>
        <v>0.13333333333333333</v>
      </c>
      <c r="H42" s="11">
        <f t="shared" si="6"/>
        <v>0.7333333333333333</v>
      </c>
      <c r="I42" s="11">
        <f t="shared" si="6"/>
        <v>0.8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5" sqref="L3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58</v>
      </c>
      <c r="D2" s="15" t="s">
        <v>57</v>
      </c>
      <c r="E2" s="15" t="s">
        <v>58</v>
      </c>
      <c r="F2" s="15" t="s">
        <v>57</v>
      </c>
      <c r="G2" s="15" t="s">
        <v>57</v>
      </c>
      <c r="H2" s="15" t="s">
        <v>58</v>
      </c>
      <c r="I2" s="15" t="s">
        <v>57</v>
      </c>
      <c r="J2" s="8">
        <v>2</v>
      </c>
      <c r="K2" s="8">
        <f>J2+27</f>
        <v>29</v>
      </c>
      <c r="L2" s="8">
        <v>9</v>
      </c>
      <c r="M2" s="8">
        <f>105+L2</f>
        <v>114</v>
      </c>
      <c r="N2" s="22">
        <f>J2/L2</f>
        <v>0.2222222222222222</v>
      </c>
      <c r="O2" s="22">
        <f>K2/M2</f>
        <v>0.2543859649122807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57</v>
      </c>
      <c r="D8" s="15" t="s">
        <v>57</v>
      </c>
      <c r="E8" s="15" t="s">
        <v>58</v>
      </c>
      <c r="F8" s="15" t="s">
        <v>58</v>
      </c>
      <c r="G8" s="15" t="s">
        <v>58</v>
      </c>
      <c r="H8" s="15" t="s">
        <v>58</v>
      </c>
      <c r="I8" s="15" t="s">
        <v>58</v>
      </c>
      <c r="J8" s="8">
        <v>2</v>
      </c>
      <c r="K8" s="8">
        <f>J8+31</f>
        <v>33</v>
      </c>
      <c r="L8" s="8">
        <v>9</v>
      </c>
      <c r="M8" s="8">
        <f>104+L8</f>
        <v>113</v>
      </c>
      <c r="N8" s="22">
        <f>J8/L8</f>
        <v>0.2222222222222222</v>
      </c>
      <c r="O8" s="22">
        <f>K8/M8</f>
        <v>0.2920353982300885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48"/>
      <c r="C10" s="48"/>
      <c r="D10" s="48"/>
      <c r="E10" s="48"/>
      <c r="F10" s="48"/>
      <c r="G10" s="48"/>
      <c r="H10" s="48"/>
      <c r="I10" s="48"/>
      <c r="J10" s="8">
        <v>3</v>
      </c>
      <c r="K10" s="8">
        <f>J10+13</f>
        <v>16</v>
      </c>
      <c r="L10" s="8">
        <v>8</v>
      </c>
      <c r="M10" s="8">
        <f>57+L10</f>
        <v>65</v>
      </c>
      <c r="N10" s="22">
        <f aca="true" t="shared" si="0" ref="N10:O12">J10/L10</f>
        <v>0.375</v>
      </c>
      <c r="O10" s="22">
        <f t="shared" si="0"/>
        <v>0.24615384615384617</v>
      </c>
      <c r="P10" s="9" t="s">
        <v>37</v>
      </c>
    </row>
    <row r="11" spans="1:16" ht="10.5" customHeight="1">
      <c r="A11" s="5">
        <v>9</v>
      </c>
      <c r="B11" s="52" t="s">
        <v>27</v>
      </c>
      <c r="C11" s="52" t="s">
        <v>26</v>
      </c>
      <c r="D11" s="52" t="s">
        <v>26</v>
      </c>
      <c r="E11" s="52" t="s">
        <v>27</v>
      </c>
      <c r="F11" s="52" t="s">
        <v>27</v>
      </c>
      <c r="G11" s="52" t="s">
        <v>27</v>
      </c>
      <c r="H11" s="52" t="s">
        <v>27</v>
      </c>
      <c r="I11" s="52" t="s">
        <v>27</v>
      </c>
      <c r="J11" s="8">
        <v>3</v>
      </c>
      <c r="K11" s="8">
        <f>J11+27</f>
        <v>30</v>
      </c>
      <c r="L11" s="8">
        <v>9</v>
      </c>
      <c r="M11" s="8">
        <f>99+L11</f>
        <v>108</v>
      </c>
      <c r="N11" s="22">
        <f t="shared" si="0"/>
        <v>0.3333333333333333</v>
      </c>
      <c r="O11" s="22">
        <f t="shared" si="0"/>
        <v>0.2777777777777778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57</v>
      </c>
      <c r="G12" s="15" t="s">
        <v>58</v>
      </c>
      <c r="H12" s="15" t="s">
        <v>58</v>
      </c>
      <c r="I12" s="15" t="s">
        <v>58</v>
      </c>
      <c r="J12" s="8">
        <v>2</v>
      </c>
      <c r="K12" s="8">
        <f>J12+29</f>
        <v>31</v>
      </c>
      <c r="L12" s="8">
        <v>9</v>
      </c>
      <c r="M12" s="8">
        <f>L12+101</f>
        <v>110</v>
      </c>
      <c r="N12" s="22">
        <f t="shared" si="0"/>
        <v>0.2222222222222222</v>
      </c>
      <c r="O12" s="22">
        <f t="shared" si="0"/>
        <v>0.2818181818181818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75</v>
      </c>
      <c r="D14" s="15" t="s">
        <v>75</v>
      </c>
      <c r="E14" s="15" t="s">
        <v>58</v>
      </c>
      <c r="F14" s="15" t="s">
        <v>58</v>
      </c>
      <c r="G14" s="15" t="s">
        <v>58</v>
      </c>
      <c r="H14" s="15" t="s">
        <v>58</v>
      </c>
      <c r="I14" s="15" t="s">
        <v>58</v>
      </c>
      <c r="J14" s="8"/>
      <c r="K14" s="8">
        <f>J14+22</f>
        <v>22</v>
      </c>
      <c r="L14" s="8">
        <v>9</v>
      </c>
      <c r="M14" s="8">
        <f>L14+104</f>
        <v>113</v>
      </c>
      <c r="N14" s="22">
        <f>J14/L14</f>
        <v>0</v>
      </c>
      <c r="O14" s="22">
        <f>K14/M14</f>
        <v>0.19469026548672566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58</v>
      </c>
      <c r="E17" s="15" t="s">
        <v>58</v>
      </c>
      <c r="F17" s="15" t="s">
        <v>58</v>
      </c>
      <c r="G17" s="15" t="s">
        <v>57</v>
      </c>
      <c r="H17" s="15" t="s">
        <v>58</v>
      </c>
      <c r="I17" s="15" t="s">
        <v>58</v>
      </c>
      <c r="J17" s="8">
        <v>2</v>
      </c>
      <c r="K17" s="8">
        <f>J17+14</f>
        <v>16</v>
      </c>
      <c r="L17" s="8">
        <v>8</v>
      </c>
      <c r="M17" s="8">
        <f>L17+76</f>
        <v>84</v>
      </c>
      <c r="N17" s="22">
        <f>J17/L17</f>
        <v>0.25</v>
      </c>
      <c r="O17" s="22">
        <f>K17/M17</f>
        <v>0.19047619047619047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58</v>
      </c>
      <c r="E18" s="15" t="s">
        <v>58</v>
      </c>
      <c r="F18" s="15" t="s">
        <v>58</v>
      </c>
      <c r="G18" s="15" t="s">
        <v>58</v>
      </c>
      <c r="H18" s="15" t="s">
        <v>58</v>
      </c>
      <c r="I18" s="15" t="s">
        <v>57</v>
      </c>
      <c r="J18" s="8">
        <v>3</v>
      </c>
      <c r="K18" s="8">
        <f>J18+25</f>
        <v>28</v>
      </c>
      <c r="L18" s="8">
        <v>9</v>
      </c>
      <c r="M18" s="8">
        <f>L18+103</f>
        <v>112</v>
      </c>
      <c r="N18" s="22">
        <f>J18/L18</f>
        <v>0.3333333333333333</v>
      </c>
      <c r="O18" s="22">
        <f>K18/M18</f>
        <v>0.25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58</v>
      </c>
      <c r="E20" s="15" t="s">
        <v>58</v>
      </c>
      <c r="F20" s="15" t="s">
        <v>58</v>
      </c>
      <c r="G20" s="15" t="s">
        <v>58</v>
      </c>
      <c r="H20" s="15" t="s">
        <v>58</v>
      </c>
      <c r="I20" s="15" t="s">
        <v>57</v>
      </c>
      <c r="J20" s="16">
        <v>3</v>
      </c>
      <c r="K20" s="16">
        <f>J20+35</f>
        <v>38</v>
      </c>
      <c r="L20" s="8">
        <v>9</v>
      </c>
      <c r="M20" s="8">
        <f>L20+105</f>
        <v>114</v>
      </c>
      <c r="N20" s="22">
        <f>J20/L20</f>
        <v>0.3333333333333333</v>
      </c>
      <c r="O20" s="22">
        <f>K20/M20</f>
        <v>0.3333333333333333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57</v>
      </c>
      <c r="E24" s="15" t="s">
        <v>58</v>
      </c>
      <c r="F24" s="15" t="s">
        <v>57</v>
      </c>
      <c r="G24" s="15" t="s">
        <v>57</v>
      </c>
      <c r="H24" s="15" t="s">
        <v>57</v>
      </c>
      <c r="I24" s="15" t="s">
        <v>58</v>
      </c>
      <c r="J24" s="8"/>
      <c r="K24" s="8">
        <f>J24+4</f>
        <v>4</v>
      </c>
      <c r="L24" s="16">
        <v>9</v>
      </c>
      <c r="M24" s="8">
        <f>L24+100</f>
        <v>109</v>
      </c>
      <c r="N24" s="22">
        <f>J24/L24</f>
        <v>0</v>
      </c>
      <c r="O24" s="22">
        <f>K24/M24</f>
        <v>0.03669724770642202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52" t="s">
        <v>27</v>
      </c>
      <c r="C28" s="52" t="s">
        <v>26</v>
      </c>
      <c r="D28" s="52" t="s">
        <v>26</v>
      </c>
      <c r="E28" s="52" t="s">
        <v>27</v>
      </c>
      <c r="F28" s="52" t="s">
        <v>27</v>
      </c>
      <c r="G28" s="52" t="s">
        <v>27</v>
      </c>
      <c r="H28" s="52" t="s">
        <v>27</v>
      </c>
      <c r="I28" s="52" t="s">
        <v>27</v>
      </c>
      <c r="J28" s="8">
        <v>5</v>
      </c>
      <c r="K28" s="8">
        <f>J28+24</f>
        <v>29</v>
      </c>
      <c r="L28" s="8">
        <v>9</v>
      </c>
      <c r="M28" s="8">
        <f>L28+80</f>
        <v>89</v>
      </c>
      <c r="N28" s="22">
        <f>J28/L28</f>
        <v>0.5555555555555556</v>
      </c>
      <c r="O28" s="22">
        <f>K28/M28</f>
        <v>0.3258426966292135</v>
      </c>
      <c r="P28" s="9" t="s">
        <v>80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57</v>
      </c>
      <c r="E29" s="15" t="s">
        <v>58</v>
      </c>
      <c r="F29" s="15" t="s">
        <v>58</v>
      </c>
      <c r="G29" s="15" t="s">
        <v>58</v>
      </c>
      <c r="H29" s="15" t="s">
        <v>57</v>
      </c>
      <c r="I29" s="15" t="s">
        <v>58</v>
      </c>
      <c r="J29" s="26"/>
      <c r="K29" s="8">
        <f>J29+13</f>
        <v>13</v>
      </c>
      <c r="L29" s="8">
        <v>4</v>
      </c>
      <c r="M29" s="8">
        <f>L29+47</f>
        <v>51</v>
      </c>
      <c r="N29" s="22"/>
      <c r="O29" s="22">
        <f aca="true" t="shared" si="1" ref="O29:O37">K29/M29</f>
        <v>0.2549019607843137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57</v>
      </c>
      <c r="D30" s="15" t="s">
        <v>75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58</v>
      </c>
      <c r="J30" s="26">
        <v>2</v>
      </c>
      <c r="K30" s="26">
        <f>J30+12</f>
        <v>14</v>
      </c>
      <c r="L30" s="8">
        <v>8</v>
      </c>
      <c r="M30" s="8">
        <f>L30+58</f>
        <v>66</v>
      </c>
      <c r="N30" s="22">
        <f>J30/L30</f>
        <v>0.25</v>
      </c>
      <c r="O30" s="22">
        <f t="shared" si="1"/>
        <v>0.21212121212121213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57</v>
      </c>
      <c r="F31" s="15" t="s">
        <v>57</v>
      </c>
      <c r="G31" s="15" t="s">
        <v>58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9</v>
      </c>
      <c r="M31" s="8">
        <f>L31+40</f>
        <v>49</v>
      </c>
      <c r="N31" s="22">
        <f>J31/L31</f>
        <v>0.1111111111111111</v>
      </c>
      <c r="O31" s="22">
        <f t="shared" si="1"/>
        <v>0.16326530612244897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57</v>
      </c>
      <c r="E32" s="15" t="s">
        <v>57</v>
      </c>
      <c r="F32" s="15" t="s">
        <v>57</v>
      </c>
      <c r="G32" s="15" t="s">
        <v>58</v>
      </c>
      <c r="H32" s="15" t="s">
        <v>58</v>
      </c>
      <c r="I32" s="15" t="s">
        <v>58</v>
      </c>
      <c r="J32" s="26">
        <v>1</v>
      </c>
      <c r="K32" s="26">
        <f>J32+18</f>
        <v>19</v>
      </c>
      <c r="L32" s="16">
        <v>9</v>
      </c>
      <c r="M32" s="8">
        <f>L32+62</f>
        <v>71</v>
      </c>
      <c r="N32" s="22">
        <f>J32/L32</f>
        <v>0.1111111111111111</v>
      </c>
      <c r="O32" s="22">
        <f t="shared" si="1"/>
        <v>0.2676056338028169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58</v>
      </c>
      <c r="D34" s="15" t="s">
        <v>57</v>
      </c>
      <c r="E34" s="15" t="s">
        <v>58</v>
      </c>
      <c r="F34" s="15" t="s">
        <v>58</v>
      </c>
      <c r="G34" s="15" t="s">
        <v>58</v>
      </c>
      <c r="H34" s="15" t="s">
        <v>58</v>
      </c>
      <c r="I34" s="15" t="s">
        <v>57</v>
      </c>
      <c r="J34" s="26">
        <v>3</v>
      </c>
      <c r="K34" s="26">
        <f>J34+13</f>
        <v>16</v>
      </c>
      <c r="L34" s="8">
        <v>9</v>
      </c>
      <c r="M34" s="8">
        <f>L34+41</f>
        <v>50</v>
      </c>
      <c r="N34" s="22">
        <f>J34/L34</f>
        <v>0.3333333333333333</v>
      </c>
      <c r="O34" s="22">
        <f t="shared" si="1"/>
        <v>0.32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57</v>
      </c>
      <c r="D35" s="15" t="s">
        <v>57</v>
      </c>
      <c r="E35" s="15" t="s">
        <v>58</v>
      </c>
      <c r="F35" s="15" t="s">
        <v>57</v>
      </c>
      <c r="G35" s="15" t="s">
        <v>58</v>
      </c>
      <c r="H35" s="15" t="s">
        <v>57</v>
      </c>
      <c r="I35" s="15" t="s">
        <v>57</v>
      </c>
      <c r="J35" s="26">
        <v>1</v>
      </c>
      <c r="K35" s="26">
        <f>J35+18</f>
        <v>19</v>
      </c>
      <c r="L35" s="8">
        <v>9</v>
      </c>
      <c r="M35" s="8">
        <f>L35+40</f>
        <v>49</v>
      </c>
      <c r="N35" s="22">
        <f>J35/L35</f>
        <v>0.1111111111111111</v>
      </c>
      <c r="O35" s="22">
        <f t="shared" si="1"/>
        <v>0.3877551020408163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</v>
      </c>
      <c r="C38" s="1">
        <f t="shared" si="2"/>
        <v>6</v>
      </c>
      <c r="D38" s="1">
        <f t="shared" si="2"/>
        <v>10</v>
      </c>
      <c r="E38" s="1">
        <f t="shared" si="2"/>
        <v>2</v>
      </c>
      <c r="F38" s="1">
        <f t="shared" si="2"/>
        <v>6</v>
      </c>
      <c r="G38" s="1">
        <f t="shared" si="2"/>
        <v>3</v>
      </c>
      <c r="H38" s="1">
        <f t="shared" si="2"/>
        <v>3</v>
      </c>
      <c r="I38" s="1">
        <f t="shared" si="2"/>
        <v>5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15</v>
      </c>
      <c r="C39" s="1">
        <f t="shared" si="3"/>
        <v>9</v>
      </c>
      <c r="D39" s="1">
        <f t="shared" si="3"/>
        <v>4</v>
      </c>
      <c r="E39" s="1">
        <f t="shared" si="3"/>
        <v>14</v>
      </c>
      <c r="F39" s="1">
        <f t="shared" si="3"/>
        <v>10</v>
      </c>
      <c r="G39" s="1">
        <f t="shared" si="3"/>
        <v>13</v>
      </c>
      <c r="H39" s="1">
        <f t="shared" si="3"/>
        <v>13</v>
      </c>
      <c r="I39" s="1">
        <f t="shared" si="3"/>
        <v>11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0.0625</v>
      </c>
      <c r="C41" s="11">
        <f t="shared" si="5"/>
        <v>0.375</v>
      </c>
      <c r="D41" s="11">
        <f t="shared" si="5"/>
        <v>0.625</v>
      </c>
      <c r="E41" s="11">
        <f t="shared" si="5"/>
        <v>0.125</v>
      </c>
      <c r="F41" s="11">
        <f t="shared" si="5"/>
        <v>0.375</v>
      </c>
      <c r="G41" s="11">
        <f t="shared" si="5"/>
        <v>0.1875</v>
      </c>
      <c r="H41" s="11">
        <f t="shared" si="5"/>
        <v>0.1875</v>
      </c>
      <c r="I41" s="11">
        <f t="shared" si="5"/>
        <v>0.3125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0.9375</v>
      </c>
      <c r="C42" s="11">
        <f t="shared" si="6"/>
        <v>0.5625</v>
      </c>
      <c r="D42" s="11">
        <f t="shared" si="6"/>
        <v>0.25</v>
      </c>
      <c r="E42" s="11">
        <f t="shared" si="6"/>
        <v>0.875</v>
      </c>
      <c r="F42" s="11">
        <f t="shared" si="6"/>
        <v>0.625</v>
      </c>
      <c r="G42" s="11">
        <f t="shared" si="6"/>
        <v>0.8125</v>
      </c>
      <c r="H42" s="11">
        <f t="shared" si="6"/>
        <v>0.8125</v>
      </c>
      <c r="I42" s="11">
        <f t="shared" si="6"/>
        <v>0.6875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30" sqref="K3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48" t="s">
        <v>26</v>
      </c>
      <c r="C2" s="48" t="s">
        <v>26</v>
      </c>
      <c r="D2" s="48" t="s">
        <v>26</v>
      </c>
      <c r="E2" s="48" t="s">
        <v>27</v>
      </c>
      <c r="F2" s="48" t="s">
        <v>26</v>
      </c>
      <c r="G2" s="48" t="s">
        <v>27</v>
      </c>
      <c r="H2" s="48" t="s">
        <v>26</v>
      </c>
      <c r="I2" s="48" t="s">
        <v>27</v>
      </c>
      <c r="J2" s="8">
        <v>2</v>
      </c>
      <c r="K2" s="8">
        <f>J2+27</f>
        <v>29</v>
      </c>
      <c r="L2" s="8">
        <v>8</v>
      </c>
      <c r="M2" s="8">
        <f>105+L2</f>
        <v>113</v>
      </c>
      <c r="N2" s="22">
        <f>J2/L2</f>
        <v>0.25</v>
      </c>
      <c r="O2" s="22">
        <f>K2/M2</f>
        <v>0.25663716814159293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57</v>
      </c>
      <c r="D8" s="15" t="s">
        <v>57</v>
      </c>
      <c r="E8" s="15" t="s">
        <v>58</v>
      </c>
      <c r="F8" s="15" t="s">
        <v>57</v>
      </c>
      <c r="G8" s="15" t="s">
        <v>58</v>
      </c>
      <c r="H8" s="15" t="s">
        <v>58</v>
      </c>
      <c r="I8" s="15" t="s">
        <v>58</v>
      </c>
      <c r="J8" s="8">
        <v>2</v>
      </c>
      <c r="K8" s="8">
        <f>J8+31</f>
        <v>33</v>
      </c>
      <c r="L8" s="8">
        <v>8</v>
      </c>
      <c r="M8" s="8">
        <f>104+L8</f>
        <v>112</v>
      </c>
      <c r="N8" s="22">
        <f>J8/L8</f>
        <v>0.25</v>
      </c>
      <c r="O8" s="22">
        <f>K8/M8</f>
        <v>0.29464285714285715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48" t="s">
        <v>26</v>
      </c>
      <c r="C10" s="48" t="s">
        <v>26</v>
      </c>
      <c r="D10" s="48" t="s">
        <v>26</v>
      </c>
      <c r="E10" s="48" t="s">
        <v>27</v>
      </c>
      <c r="F10" s="48" t="s">
        <v>26</v>
      </c>
      <c r="G10" s="48" t="s">
        <v>27</v>
      </c>
      <c r="H10" s="48" t="s">
        <v>26</v>
      </c>
      <c r="I10" s="48" t="s">
        <v>27</v>
      </c>
      <c r="J10" s="8">
        <v>3</v>
      </c>
      <c r="K10" s="8">
        <f>J10+13</f>
        <v>16</v>
      </c>
      <c r="L10" s="8">
        <v>8</v>
      </c>
      <c r="M10" s="8">
        <f>57+L10</f>
        <v>65</v>
      </c>
      <c r="N10" s="22">
        <f aca="true" t="shared" si="0" ref="N10:O12">J10/L10</f>
        <v>0.375</v>
      </c>
      <c r="O10" s="22">
        <f t="shared" si="0"/>
        <v>0.24615384615384617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57</v>
      </c>
      <c r="D11" s="15" t="s">
        <v>57</v>
      </c>
      <c r="E11" s="15" t="s">
        <v>58</v>
      </c>
      <c r="F11" s="15" t="s">
        <v>58</v>
      </c>
      <c r="G11" s="15" t="s">
        <v>58</v>
      </c>
      <c r="H11" s="15" t="s">
        <v>57</v>
      </c>
      <c r="I11" s="15" t="s">
        <v>58</v>
      </c>
      <c r="J11" s="8">
        <v>2</v>
      </c>
      <c r="K11" s="8">
        <f>J11+27</f>
        <v>29</v>
      </c>
      <c r="L11" s="8">
        <v>8</v>
      </c>
      <c r="M11" s="8">
        <f>99+L11</f>
        <v>107</v>
      </c>
      <c r="N11" s="22">
        <f t="shared" si="0"/>
        <v>0.25</v>
      </c>
      <c r="O11" s="22">
        <f t="shared" si="0"/>
        <v>0.27102803738317754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57</v>
      </c>
      <c r="E12" s="15" t="s">
        <v>58</v>
      </c>
      <c r="F12" s="15" t="s">
        <v>58</v>
      </c>
      <c r="G12" s="15" t="s">
        <v>58</v>
      </c>
      <c r="H12" s="15" t="s">
        <v>57</v>
      </c>
      <c r="I12" s="15" t="s">
        <v>58</v>
      </c>
      <c r="J12" s="8">
        <v>2</v>
      </c>
      <c r="K12" s="8">
        <f>J12+29</f>
        <v>31</v>
      </c>
      <c r="L12" s="8">
        <v>8</v>
      </c>
      <c r="M12" s="8">
        <f>L12+101</f>
        <v>109</v>
      </c>
      <c r="N12" s="22">
        <f t="shared" si="0"/>
        <v>0.25</v>
      </c>
      <c r="O12" s="22">
        <f t="shared" si="0"/>
        <v>0.28440366972477066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75</v>
      </c>
      <c r="E14" s="15" t="s">
        <v>58</v>
      </c>
      <c r="F14" s="15" t="s">
        <v>57</v>
      </c>
      <c r="G14" s="15" t="s">
        <v>58</v>
      </c>
      <c r="H14" s="15" t="s">
        <v>58</v>
      </c>
      <c r="I14" s="15" t="s">
        <v>58</v>
      </c>
      <c r="J14" s="8"/>
      <c r="K14" s="8">
        <f>J14+22</f>
        <v>22</v>
      </c>
      <c r="L14" s="8">
        <v>8</v>
      </c>
      <c r="M14" s="8">
        <f>L14+104</f>
        <v>112</v>
      </c>
      <c r="N14" s="22">
        <f>J14/L14</f>
        <v>0</v>
      </c>
      <c r="O14" s="22">
        <f>K14/M14</f>
        <v>0.19642857142857142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57</v>
      </c>
      <c r="D17" s="15" t="s">
        <v>57</v>
      </c>
      <c r="E17" s="15" t="s">
        <v>57</v>
      </c>
      <c r="F17" s="15" t="s">
        <v>58</v>
      </c>
      <c r="G17" s="15" t="s">
        <v>57</v>
      </c>
      <c r="H17" s="15" t="s">
        <v>57</v>
      </c>
      <c r="I17" s="15" t="s">
        <v>58</v>
      </c>
      <c r="J17" s="8">
        <v>2</v>
      </c>
      <c r="K17" s="8">
        <f>J17+14</f>
        <v>16</v>
      </c>
      <c r="L17" s="8">
        <v>7</v>
      </c>
      <c r="M17" s="8">
        <f>L17+76</f>
        <v>83</v>
      </c>
      <c r="N17" s="22">
        <f>J17/L17</f>
        <v>0.2857142857142857</v>
      </c>
      <c r="O17" s="22">
        <f>K17/M17</f>
        <v>0.1927710843373494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57</v>
      </c>
      <c r="F18" s="15" t="s">
        <v>57</v>
      </c>
      <c r="G18" s="15" t="s">
        <v>58</v>
      </c>
      <c r="H18" s="15" t="s">
        <v>57</v>
      </c>
      <c r="I18" s="15" t="s">
        <v>58</v>
      </c>
      <c r="J18" s="8">
        <v>3</v>
      </c>
      <c r="K18" s="8">
        <f>J18+25</f>
        <v>28</v>
      </c>
      <c r="L18" s="8">
        <v>8</v>
      </c>
      <c r="M18" s="8">
        <f>L18+103</f>
        <v>111</v>
      </c>
      <c r="N18" s="22">
        <f>J18/L18</f>
        <v>0.375</v>
      </c>
      <c r="O18" s="22">
        <f>K18/M18</f>
        <v>0.25225225225225223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57</v>
      </c>
      <c r="E20" s="15" t="s">
        <v>57</v>
      </c>
      <c r="F20" s="15" t="s">
        <v>57</v>
      </c>
      <c r="G20" s="15" t="s">
        <v>57</v>
      </c>
      <c r="H20" s="15" t="s">
        <v>57</v>
      </c>
      <c r="I20" s="15" t="s">
        <v>58</v>
      </c>
      <c r="J20" s="16">
        <v>3</v>
      </c>
      <c r="K20" s="16">
        <f>J20+35</f>
        <v>38</v>
      </c>
      <c r="L20" s="8">
        <v>8</v>
      </c>
      <c r="M20" s="8">
        <f>L20+105</f>
        <v>113</v>
      </c>
      <c r="N20" s="22">
        <f>J20/L20</f>
        <v>0.375</v>
      </c>
      <c r="O20" s="22">
        <f>K20/M20</f>
        <v>0.336283185840708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58</v>
      </c>
      <c r="F24" s="15" t="s">
        <v>58</v>
      </c>
      <c r="G24" s="15" t="s">
        <v>58</v>
      </c>
      <c r="H24" s="15" t="s">
        <v>58</v>
      </c>
      <c r="I24" s="15" t="s">
        <v>58</v>
      </c>
      <c r="J24" s="8"/>
      <c r="K24" s="8">
        <f>J24+4</f>
        <v>4</v>
      </c>
      <c r="L24" s="16">
        <v>8</v>
      </c>
      <c r="M24" s="8">
        <f>L24+100</f>
        <v>108</v>
      </c>
      <c r="N24" s="22">
        <f>J24/L24</f>
        <v>0</v>
      </c>
      <c r="O24" s="22">
        <f>K24/M24</f>
        <v>0.037037037037037035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58</v>
      </c>
      <c r="D28" s="15" t="s">
        <v>57</v>
      </c>
      <c r="E28" s="15" t="s">
        <v>58</v>
      </c>
      <c r="F28" s="15" t="s">
        <v>57</v>
      </c>
      <c r="G28" s="15" t="s">
        <v>58</v>
      </c>
      <c r="H28" s="15" t="s">
        <v>57</v>
      </c>
      <c r="I28" s="15" t="s">
        <v>58</v>
      </c>
      <c r="J28" s="8">
        <v>4</v>
      </c>
      <c r="K28" s="8">
        <f>J28+24</f>
        <v>28</v>
      </c>
      <c r="L28" s="8">
        <v>8</v>
      </c>
      <c r="M28" s="8">
        <f>L28+80</f>
        <v>88</v>
      </c>
      <c r="N28" s="22">
        <f>J28/L28</f>
        <v>0.5</v>
      </c>
      <c r="O28" s="22">
        <f>K28/M28</f>
        <v>0.3181818181818182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58</v>
      </c>
      <c r="F29" s="15" t="s">
        <v>57</v>
      </c>
      <c r="G29" s="15" t="s">
        <v>58</v>
      </c>
      <c r="H29" s="15" t="s">
        <v>57</v>
      </c>
      <c r="I29" s="15" t="s">
        <v>58</v>
      </c>
      <c r="J29" s="26"/>
      <c r="K29" s="8">
        <f>J29+13</f>
        <v>13</v>
      </c>
      <c r="L29" s="8">
        <v>3</v>
      </c>
      <c r="M29" s="8">
        <f>L29+47</f>
        <v>50</v>
      </c>
      <c r="N29" s="22"/>
      <c r="O29" s="22">
        <f aca="true" t="shared" si="1" ref="O29:O37">K29/M29</f>
        <v>0.26</v>
      </c>
      <c r="P29" s="9" t="s">
        <v>56</v>
      </c>
    </row>
    <row r="30" spans="1:16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26">
        <v>2</v>
      </c>
      <c r="K30" s="26">
        <f>J30+12</f>
        <v>14</v>
      </c>
      <c r="L30" s="8">
        <v>7</v>
      </c>
      <c r="M30" s="8">
        <f>L30+58</f>
        <v>65</v>
      </c>
      <c r="N30" s="22">
        <f>J30/L30</f>
        <v>0.2857142857142857</v>
      </c>
      <c r="O30" s="22">
        <f t="shared" si="1"/>
        <v>0.2153846153846154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58</v>
      </c>
      <c r="F31" s="15" t="s">
        <v>57</v>
      </c>
      <c r="G31" s="15" t="s">
        <v>58</v>
      </c>
      <c r="H31" s="15" t="s">
        <v>57</v>
      </c>
      <c r="I31" s="15" t="s">
        <v>58</v>
      </c>
      <c r="J31" s="26">
        <v>1</v>
      </c>
      <c r="K31" s="26">
        <f>J31+7</f>
        <v>8</v>
      </c>
      <c r="L31" s="8">
        <v>8</v>
      </c>
      <c r="M31" s="8">
        <f>L31+40</f>
        <v>48</v>
      </c>
      <c r="N31" s="22">
        <f>J31/L31</f>
        <v>0.125</v>
      </c>
      <c r="O31" s="22">
        <f t="shared" si="1"/>
        <v>0.16666666666666666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57</v>
      </c>
      <c r="E32" s="15" t="s">
        <v>58</v>
      </c>
      <c r="F32" s="15" t="s">
        <v>58</v>
      </c>
      <c r="G32" s="15" t="s">
        <v>58</v>
      </c>
      <c r="H32" s="15" t="s">
        <v>58</v>
      </c>
      <c r="I32" s="15" t="s">
        <v>58</v>
      </c>
      <c r="J32" s="26">
        <v>1</v>
      </c>
      <c r="K32" s="26">
        <f>J32+18</f>
        <v>19</v>
      </c>
      <c r="L32" s="16">
        <v>8</v>
      </c>
      <c r="M32" s="8">
        <f>L32+62</f>
        <v>70</v>
      </c>
      <c r="N32" s="22">
        <f>J32/L32</f>
        <v>0.125</v>
      </c>
      <c r="O32" s="22">
        <f t="shared" si="1"/>
        <v>0.2714285714285714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58</v>
      </c>
      <c r="D34" s="15" t="s">
        <v>58</v>
      </c>
      <c r="E34" s="15" t="s">
        <v>58</v>
      </c>
      <c r="F34" s="15" t="s">
        <v>58</v>
      </c>
      <c r="G34" s="15" t="s">
        <v>58</v>
      </c>
      <c r="H34" s="15" t="s">
        <v>57</v>
      </c>
      <c r="I34" s="15" t="s">
        <v>58</v>
      </c>
      <c r="J34" s="26">
        <v>3</v>
      </c>
      <c r="K34" s="26">
        <f>J34+13</f>
        <v>16</v>
      </c>
      <c r="L34" s="8">
        <v>8</v>
      </c>
      <c r="M34" s="8">
        <f>L34+41</f>
        <v>49</v>
      </c>
      <c r="N34" s="22">
        <f>J34/L34</f>
        <v>0.375</v>
      </c>
      <c r="O34" s="22">
        <f t="shared" si="1"/>
        <v>0.32653061224489793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57</v>
      </c>
      <c r="F35" s="15" t="s">
        <v>58</v>
      </c>
      <c r="G35" s="15" t="s">
        <v>58</v>
      </c>
      <c r="H35" s="15" t="s">
        <v>58</v>
      </c>
      <c r="I35" s="15" t="s">
        <v>58</v>
      </c>
      <c r="J35" s="26">
        <v>1</v>
      </c>
      <c r="K35" s="26">
        <f>J35+18</f>
        <v>19</v>
      </c>
      <c r="L35" s="8">
        <v>8</v>
      </c>
      <c r="M35" s="8">
        <f>L35+40</f>
        <v>48</v>
      </c>
      <c r="N35" s="22">
        <f>J35/L35</f>
        <v>0.125</v>
      </c>
      <c r="O35" s="22">
        <f t="shared" si="1"/>
        <v>0.3958333333333333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13</v>
      </c>
      <c r="C38" s="1">
        <f t="shared" si="2"/>
        <v>6</v>
      </c>
      <c r="D38" s="1">
        <f t="shared" si="2"/>
        <v>12</v>
      </c>
      <c r="E38" s="1">
        <f t="shared" si="2"/>
        <v>4</v>
      </c>
      <c r="F38" s="1">
        <f t="shared" si="2"/>
        <v>9</v>
      </c>
      <c r="G38" s="1">
        <f t="shared" si="2"/>
        <v>2</v>
      </c>
      <c r="H38" s="1">
        <f t="shared" si="2"/>
        <v>11</v>
      </c>
      <c r="I38" s="1">
        <f t="shared" si="2"/>
        <v>0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3</v>
      </c>
      <c r="C39" s="1">
        <f t="shared" si="3"/>
        <v>10</v>
      </c>
      <c r="D39" s="1">
        <f t="shared" si="3"/>
        <v>3</v>
      </c>
      <c r="E39" s="1">
        <f t="shared" si="3"/>
        <v>12</v>
      </c>
      <c r="F39" s="1">
        <f t="shared" si="3"/>
        <v>7</v>
      </c>
      <c r="G39" s="1">
        <f t="shared" si="3"/>
        <v>14</v>
      </c>
      <c r="H39" s="1">
        <f t="shared" si="3"/>
        <v>5</v>
      </c>
      <c r="I39" s="1">
        <f t="shared" si="3"/>
        <v>16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0.8125</v>
      </c>
      <c r="C41" s="11">
        <f t="shared" si="5"/>
        <v>0.375</v>
      </c>
      <c r="D41" s="11">
        <f t="shared" si="5"/>
        <v>0.75</v>
      </c>
      <c r="E41" s="11">
        <f t="shared" si="5"/>
        <v>0.25</v>
      </c>
      <c r="F41" s="11">
        <f t="shared" si="5"/>
        <v>0.5625</v>
      </c>
      <c r="G41" s="11">
        <f t="shared" si="5"/>
        <v>0.125</v>
      </c>
      <c r="H41" s="11">
        <f t="shared" si="5"/>
        <v>0.6875</v>
      </c>
      <c r="I41" s="11">
        <f t="shared" si="5"/>
        <v>0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0.1875</v>
      </c>
      <c r="C42" s="11">
        <f t="shared" si="6"/>
        <v>0.625</v>
      </c>
      <c r="D42" s="11">
        <f t="shared" si="6"/>
        <v>0.1875</v>
      </c>
      <c r="E42" s="11">
        <f t="shared" si="6"/>
        <v>0.75</v>
      </c>
      <c r="F42" s="11">
        <f t="shared" si="6"/>
        <v>0.4375</v>
      </c>
      <c r="G42" s="11">
        <f t="shared" si="6"/>
        <v>0.875</v>
      </c>
      <c r="H42" s="11">
        <f t="shared" si="6"/>
        <v>0.3125</v>
      </c>
      <c r="I42" s="11">
        <f t="shared" si="6"/>
        <v>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N5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58</v>
      </c>
      <c r="E2" s="15" t="s">
        <v>57</v>
      </c>
      <c r="F2" s="15" t="s">
        <v>58</v>
      </c>
      <c r="G2" s="15" t="s">
        <v>58</v>
      </c>
      <c r="H2" s="15" t="s">
        <v>57</v>
      </c>
      <c r="I2" s="15" t="s">
        <v>58</v>
      </c>
      <c r="J2" s="8">
        <v>1</v>
      </c>
      <c r="K2" s="8">
        <f>J2+27</f>
        <v>28</v>
      </c>
      <c r="L2" s="8">
        <v>7</v>
      </c>
      <c r="M2" s="8">
        <f>105+L2</f>
        <v>112</v>
      </c>
      <c r="N2" s="22">
        <f>J2/L2</f>
        <v>0.14285714285714285</v>
      </c>
      <c r="O2" s="22">
        <f>K2/M2</f>
        <v>0.25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58</v>
      </c>
      <c r="E8" s="15" t="s">
        <v>58</v>
      </c>
      <c r="F8" s="15" t="s">
        <v>57</v>
      </c>
      <c r="G8" s="15" t="s">
        <v>57</v>
      </c>
      <c r="H8" s="15" t="s">
        <v>57</v>
      </c>
      <c r="I8" s="15" t="s">
        <v>58</v>
      </c>
      <c r="J8" s="8">
        <v>2</v>
      </c>
      <c r="K8" s="8">
        <f>J8+31</f>
        <v>33</v>
      </c>
      <c r="L8" s="8">
        <v>7</v>
      </c>
      <c r="M8" s="8">
        <f>104+L8</f>
        <v>111</v>
      </c>
      <c r="N8" s="22">
        <f>J8/L8</f>
        <v>0.2857142857142857</v>
      </c>
      <c r="O8" s="22">
        <f>K8/M8</f>
        <v>0.2972972972972973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 t="s">
        <v>57</v>
      </c>
      <c r="C10" s="15" t="s">
        <v>58</v>
      </c>
      <c r="D10" s="15" t="s">
        <v>58</v>
      </c>
      <c r="E10" s="15" t="s">
        <v>57</v>
      </c>
      <c r="F10" s="15" t="s">
        <v>58</v>
      </c>
      <c r="G10" s="15" t="s">
        <v>58</v>
      </c>
      <c r="H10" s="15" t="s">
        <v>58</v>
      </c>
      <c r="I10" s="15" t="s">
        <v>58</v>
      </c>
      <c r="J10" s="8">
        <v>2</v>
      </c>
      <c r="K10" s="8">
        <f>J10+13</f>
        <v>15</v>
      </c>
      <c r="L10" s="8">
        <v>7</v>
      </c>
      <c r="M10" s="8">
        <f>57+L10</f>
        <v>64</v>
      </c>
      <c r="N10" s="22">
        <f aca="true" t="shared" si="0" ref="N10:O12">J10/L10</f>
        <v>0.2857142857142857</v>
      </c>
      <c r="O10" s="22">
        <f t="shared" si="0"/>
        <v>0.234375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58</v>
      </c>
      <c r="J11" s="8">
        <v>2</v>
      </c>
      <c r="K11" s="8">
        <f>J11+27</f>
        <v>29</v>
      </c>
      <c r="L11" s="8">
        <v>7</v>
      </c>
      <c r="M11" s="8">
        <f>99+L11</f>
        <v>106</v>
      </c>
      <c r="N11" s="22">
        <f t="shared" si="0"/>
        <v>0.2857142857142857</v>
      </c>
      <c r="O11" s="22">
        <f t="shared" si="0"/>
        <v>0.27358490566037735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57</v>
      </c>
      <c r="E12" s="15" t="s">
        <v>57</v>
      </c>
      <c r="F12" s="15" t="s">
        <v>58</v>
      </c>
      <c r="G12" s="15" t="s">
        <v>58</v>
      </c>
      <c r="H12" s="15" t="s">
        <v>58</v>
      </c>
      <c r="I12" s="15" t="s">
        <v>57</v>
      </c>
      <c r="J12" s="8">
        <v>2</v>
      </c>
      <c r="K12" s="8">
        <f>J12+29</f>
        <v>31</v>
      </c>
      <c r="L12" s="8">
        <v>7</v>
      </c>
      <c r="M12" s="8">
        <f>L12+101</f>
        <v>108</v>
      </c>
      <c r="N12" s="22">
        <f t="shared" si="0"/>
        <v>0.2857142857142857</v>
      </c>
      <c r="O12" s="22">
        <f t="shared" si="0"/>
        <v>0.28703703703703703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57</v>
      </c>
      <c r="H14" s="15" t="s">
        <v>58</v>
      </c>
      <c r="I14" s="15" t="s">
        <v>58</v>
      </c>
      <c r="J14" s="8"/>
      <c r="K14" s="8">
        <f>J14+22</f>
        <v>22</v>
      </c>
      <c r="L14" s="8">
        <v>7</v>
      </c>
      <c r="M14" s="8">
        <f>L14+104</f>
        <v>111</v>
      </c>
      <c r="N14" s="22">
        <f>J14/L14</f>
        <v>0</v>
      </c>
      <c r="O14" s="22">
        <f>K14/M14</f>
        <v>0.1981981981981982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58</v>
      </c>
      <c r="E17" s="15" t="s">
        <v>58</v>
      </c>
      <c r="F17" s="15" t="s">
        <v>57</v>
      </c>
      <c r="G17" s="15" t="s">
        <v>57</v>
      </c>
      <c r="H17" s="15" t="s">
        <v>58</v>
      </c>
      <c r="I17" s="15" t="s">
        <v>58</v>
      </c>
      <c r="J17" s="8">
        <v>2</v>
      </c>
      <c r="K17" s="8">
        <f>J17+14</f>
        <v>16</v>
      </c>
      <c r="L17" s="8">
        <v>6</v>
      </c>
      <c r="M17" s="8">
        <f>L17+76</f>
        <v>82</v>
      </c>
      <c r="N17" s="22">
        <f>J17/L17</f>
        <v>0.3333333333333333</v>
      </c>
      <c r="O17" s="22">
        <f>K17/M17</f>
        <v>0.1951219512195122</v>
      </c>
      <c r="P17" s="9" t="s">
        <v>44</v>
      </c>
    </row>
    <row r="18" spans="1:16" ht="10.5" customHeight="1">
      <c r="A18" s="5">
        <v>16</v>
      </c>
      <c r="B18" s="64" t="s">
        <v>27</v>
      </c>
      <c r="C18" s="64" t="s">
        <v>27</v>
      </c>
      <c r="D18" s="64" t="s">
        <v>27</v>
      </c>
      <c r="E18" s="64" t="s">
        <v>26</v>
      </c>
      <c r="F18" s="64" t="s">
        <v>27</v>
      </c>
      <c r="G18" s="64" t="s">
        <v>27</v>
      </c>
      <c r="H18" s="64" t="s">
        <v>26</v>
      </c>
      <c r="I18" s="64" t="s">
        <v>27</v>
      </c>
      <c r="J18" s="8">
        <v>3</v>
      </c>
      <c r="K18" s="8">
        <f>J18+25</f>
        <v>28</v>
      </c>
      <c r="L18" s="8">
        <v>7</v>
      </c>
      <c r="M18" s="8">
        <f>L18+103</f>
        <v>110</v>
      </c>
      <c r="N18" s="22">
        <f>J18/L18</f>
        <v>0.42857142857142855</v>
      </c>
      <c r="O18" s="22">
        <f>K18/M18</f>
        <v>0.2545454545454545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58</v>
      </c>
      <c r="E20" s="15" t="s">
        <v>58</v>
      </c>
      <c r="F20" s="15" t="s">
        <v>57</v>
      </c>
      <c r="G20" s="15" t="s">
        <v>58</v>
      </c>
      <c r="H20" s="15" t="s">
        <v>58</v>
      </c>
      <c r="I20" s="15" t="s">
        <v>58</v>
      </c>
      <c r="J20" s="16">
        <v>3</v>
      </c>
      <c r="K20" s="16">
        <f>J20+35</f>
        <v>38</v>
      </c>
      <c r="L20" s="8">
        <v>7</v>
      </c>
      <c r="M20" s="8">
        <f>L20+105</f>
        <v>112</v>
      </c>
      <c r="N20" s="22">
        <f>J20/L20</f>
        <v>0.42857142857142855</v>
      </c>
      <c r="O20" s="22">
        <f>K20/M20</f>
        <v>0.3392857142857143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57</v>
      </c>
      <c r="E24" s="15" t="s">
        <v>58</v>
      </c>
      <c r="F24" s="15" t="s">
        <v>57</v>
      </c>
      <c r="G24" s="15" t="s">
        <v>57</v>
      </c>
      <c r="H24" s="15" t="s">
        <v>58</v>
      </c>
      <c r="I24" s="15" t="s">
        <v>58</v>
      </c>
      <c r="J24" s="8"/>
      <c r="K24" s="8">
        <f>J24+4</f>
        <v>4</v>
      </c>
      <c r="L24" s="16">
        <v>7</v>
      </c>
      <c r="M24" s="8">
        <f>L24+100</f>
        <v>107</v>
      </c>
      <c r="N24" s="22">
        <f>J24/L24</f>
        <v>0</v>
      </c>
      <c r="O24" s="22">
        <f>K24/M24</f>
        <v>0.037383177570093455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64" t="s">
        <v>27</v>
      </c>
      <c r="C28" s="64" t="s">
        <v>27</v>
      </c>
      <c r="D28" s="64" t="s">
        <v>27</v>
      </c>
      <c r="E28" s="64" t="s">
        <v>26</v>
      </c>
      <c r="F28" s="64" t="s">
        <v>27</v>
      </c>
      <c r="G28" s="64" t="s">
        <v>27</v>
      </c>
      <c r="H28" s="64" t="s">
        <v>26</v>
      </c>
      <c r="I28" s="64" t="s">
        <v>27</v>
      </c>
      <c r="J28" s="8">
        <v>4</v>
      </c>
      <c r="K28" s="8">
        <f>J28+24</f>
        <v>28</v>
      </c>
      <c r="L28" s="8">
        <v>7</v>
      </c>
      <c r="M28" s="8">
        <f>L28+80</f>
        <v>87</v>
      </c>
      <c r="N28" s="22">
        <f>J28/L28</f>
        <v>0.5714285714285714</v>
      </c>
      <c r="O28" s="22">
        <f>K28/M28</f>
        <v>0.3218390804597701</v>
      </c>
      <c r="P28" s="9" t="s">
        <v>80</v>
      </c>
    </row>
    <row r="29" spans="1:16" ht="10.5" customHeight="1">
      <c r="A29" s="5">
        <v>27</v>
      </c>
      <c r="B29" s="15" t="s">
        <v>58</v>
      </c>
      <c r="C29" s="15" t="s">
        <v>58</v>
      </c>
      <c r="D29" s="15" t="s">
        <v>58</v>
      </c>
      <c r="E29" s="15" t="s">
        <v>58</v>
      </c>
      <c r="F29" s="15" t="s">
        <v>58</v>
      </c>
      <c r="G29" s="15" t="s">
        <v>57</v>
      </c>
      <c r="H29" s="15" t="s">
        <v>57</v>
      </c>
      <c r="I29" s="15" t="s">
        <v>58</v>
      </c>
      <c r="J29" s="26"/>
      <c r="K29" s="8">
        <f>J29+13</f>
        <v>13</v>
      </c>
      <c r="L29" s="8">
        <v>2</v>
      </c>
      <c r="M29" s="8">
        <f>L29+47</f>
        <v>49</v>
      </c>
      <c r="N29" s="22"/>
      <c r="O29" s="22">
        <f aca="true" t="shared" si="1" ref="O29:O37">K29/M29</f>
        <v>0.2653061224489796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58</v>
      </c>
      <c r="E30" s="15" t="s">
        <v>57</v>
      </c>
      <c r="F30" s="15" t="s">
        <v>58</v>
      </c>
      <c r="G30" s="15" t="s">
        <v>75</v>
      </c>
      <c r="H30" s="15" t="s">
        <v>58</v>
      </c>
      <c r="I30" s="15" t="s">
        <v>58</v>
      </c>
      <c r="J30" s="26">
        <v>2</v>
      </c>
      <c r="K30" s="26">
        <f>J30+12</f>
        <v>14</v>
      </c>
      <c r="L30" s="8">
        <v>7</v>
      </c>
      <c r="M30" s="8">
        <f>L30+58</f>
        <v>65</v>
      </c>
      <c r="N30" s="22">
        <f>J30/L30</f>
        <v>0.2857142857142857</v>
      </c>
      <c r="O30" s="22">
        <f t="shared" si="1"/>
        <v>0.2153846153846154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58</v>
      </c>
      <c r="E31" s="15" t="s">
        <v>58</v>
      </c>
      <c r="F31" s="15" t="s">
        <v>58</v>
      </c>
      <c r="G31" s="15" t="s">
        <v>58</v>
      </c>
      <c r="H31" s="15" t="s">
        <v>57</v>
      </c>
      <c r="I31" s="15" t="s">
        <v>58</v>
      </c>
      <c r="J31" s="26">
        <v>1</v>
      </c>
      <c r="K31" s="26">
        <f>J31+7</f>
        <v>8</v>
      </c>
      <c r="L31" s="8">
        <v>7</v>
      </c>
      <c r="M31" s="8">
        <f>L31+40</f>
        <v>47</v>
      </c>
      <c r="N31" s="22">
        <f>J31/L31</f>
        <v>0.14285714285714285</v>
      </c>
      <c r="O31" s="22">
        <f t="shared" si="1"/>
        <v>0.1702127659574468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58</v>
      </c>
      <c r="F32" s="15" t="s">
        <v>58</v>
      </c>
      <c r="G32" s="15" t="s">
        <v>75</v>
      </c>
      <c r="H32" s="15" t="s">
        <v>58</v>
      </c>
      <c r="I32" s="15" t="s">
        <v>58</v>
      </c>
      <c r="J32" s="26">
        <v>1</v>
      </c>
      <c r="K32" s="26">
        <f>J32+18</f>
        <v>19</v>
      </c>
      <c r="L32" s="16">
        <v>7</v>
      </c>
      <c r="M32" s="8">
        <f>L32+62</f>
        <v>69</v>
      </c>
      <c r="N32" s="22">
        <f>J32/L32</f>
        <v>0.14285714285714285</v>
      </c>
      <c r="O32" s="22">
        <f t="shared" si="1"/>
        <v>0.2753623188405797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57</v>
      </c>
      <c r="C34" s="15" t="s">
        <v>58</v>
      </c>
      <c r="D34" s="15" t="s">
        <v>58</v>
      </c>
      <c r="E34" s="15" t="s">
        <v>58</v>
      </c>
      <c r="F34" s="15" t="s">
        <v>58</v>
      </c>
      <c r="G34" s="15" t="s">
        <v>75</v>
      </c>
      <c r="H34" s="15" t="s">
        <v>58</v>
      </c>
      <c r="I34" s="15" t="s">
        <v>58</v>
      </c>
      <c r="J34" s="26">
        <v>3</v>
      </c>
      <c r="K34" s="26">
        <f>J34+13</f>
        <v>16</v>
      </c>
      <c r="L34" s="8">
        <v>7</v>
      </c>
      <c r="M34" s="8">
        <f>L34+41</f>
        <v>48</v>
      </c>
      <c r="N34" s="22">
        <f>J34/L34</f>
        <v>0.42857142857142855</v>
      </c>
      <c r="O34" s="22">
        <f t="shared" si="1"/>
        <v>0.3333333333333333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57</v>
      </c>
      <c r="H35" s="15" t="s">
        <v>57</v>
      </c>
      <c r="I35" s="15" t="s">
        <v>58</v>
      </c>
      <c r="J35" s="26">
        <v>1</v>
      </c>
      <c r="K35" s="26">
        <f>J35+18</f>
        <v>19</v>
      </c>
      <c r="L35" s="8">
        <v>7</v>
      </c>
      <c r="M35" s="8">
        <f>L35+40</f>
        <v>47</v>
      </c>
      <c r="N35" s="22">
        <f>J35/L35</f>
        <v>0.14285714285714285</v>
      </c>
      <c r="O35" s="22">
        <f t="shared" si="1"/>
        <v>0.40425531914893614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8</v>
      </c>
      <c r="C38" s="1">
        <f t="shared" si="2"/>
        <v>1</v>
      </c>
      <c r="D38" s="1">
        <f t="shared" si="2"/>
        <v>2</v>
      </c>
      <c r="E38" s="1">
        <f t="shared" si="2"/>
        <v>6</v>
      </c>
      <c r="F38" s="1">
        <f t="shared" si="2"/>
        <v>4</v>
      </c>
      <c r="G38" s="1">
        <f t="shared" si="2"/>
        <v>6</v>
      </c>
      <c r="H38" s="1">
        <f t="shared" si="2"/>
        <v>7</v>
      </c>
      <c r="I38" s="1">
        <f t="shared" si="2"/>
        <v>1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9</v>
      </c>
      <c r="C39" s="1">
        <f t="shared" si="3"/>
        <v>16</v>
      </c>
      <c r="D39" s="1">
        <f t="shared" si="3"/>
        <v>15</v>
      </c>
      <c r="E39" s="1">
        <f t="shared" si="3"/>
        <v>11</v>
      </c>
      <c r="F39" s="1">
        <f t="shared" si="3"/>
        <v>13</v>
      </c>
      <c r="G39" s="1">
        <f t="shared" si="3"/>
        <v>8</v>
      </c>
      <c r="H39" s="1">
        <f t="shared" si="3"/>
        <v>10</v>
      </c>
      <c r="I39" s="1">
        <f t="shared" si="3"/>
        <v>16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17</v>
      </c>
      <c r="C40" s="2">
        <f t="shared" si="4"/>
        <v>17</v>
      </c>
      <c r="D40" s="2">
        <f t="shared" si="4"/>
        <v>17</v>
      </c>
      <c r="E40" s="2">
        <f t="shared" si="4"/>
        <v>17</v>
      </c>
      <c r="F40" s="2">
        <f t="shared" si="4"/>
        <v>17</v>
      </c>
      <c r="G40" s="2">
        <f t="shared" si="4"/>
        <v>17</v>
      </c>
      <c r="H40" s="2">
        <f t="shared" si="4"/>
        <v>17</v>
      </c>
      <c r="I40" s="2">
        <f t="shared" si="4"/>
        <v>17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0.47058823529411764</v>
      </c>
      <c r="C41" s="11">
        <f t="shared" si="5"/>
        <v>0.058823529411764705</v>
      </c>
      <c r="D41" s="11">
        <f t="shared" si="5"/>
        <v>0.11764705882352941</v>
      </c>
      <c r="E41" s="11">
        <f t="shared" si="5"/>
        <v>0.35294117647058826</v>
      </c>
      <c r="F41" s="11">
        <f t="shared" si="5"/>
        <v>0.23529411764705882</v>
      </c>
      <c r="G41" s="11">
        <f t="shared" si="5"/>
        <v>0.35294117647058826</v>
      </c>
      <c r="H41" s="11">
        <f t="shared" si="5"/>
        <v>0.4117647058823529</v>
      </c>
      <c r="I41" s="11">
        <f t="shared" si="5"/>
        <v>0.058823529411764705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0.5294117647058824</v>
      </c>
      <c r="C42" s="11">
        <f t="shared" si="6"/>
        <v>0.9411764705882353</v>
      </c>
      <c r="D42" s="11">
        <f t="shared" si="6"/>
        <v>0.8823529411764706</v>
      </c>
      <c r="E42" s="11">
        <f t="shared" si="6"/>
        <v>0.6470588235294118</v>
      </c>
      <c r="F42" s="11">
        <f t="shared" si="6"/>
        <v>0.7647058823529411</v>
      </c>
      <c r="G42" s="11">
        <f t="shared" si="6"/>
        <v>0.47058823529411764</v>
      </c>
      <c r="H42" s="11">
        <f t="shared" si="6"/>
        <v>0.5882352941176471</v>
      </c>
      <c r="I42" s="11">
        <f t="shared" si="6"/>
        <v>0.9411764705882353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8" sqref="M8"/>
    </sheetView>
  </sheetViews>
  <sheetFormatPr defaultColWidth="9.00390625" defaultRowHeight="13.5"/>
  <cols>
    <col min="1" max="1" width="6.50390625" style="7" customWidth="1"/>
    <col min="2" max="11" width="4.00390625" style="0" customWidth="1"/>
    <col min="12" max="15" width="4.75390625" style="0" customWidth="1"/>
    <col min="16" max="16" width="7.875" style="0" customWidth="1"/>
    <col min="17" max="17" width="7.50390625" style="0" customWidth="1"/>
    <col min="18" max="18" width="18.375" style="0" customWidth="1"/>
  </cols>
  <sheetData>
    <row r="1" spans="1:18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6" t="s">
        <v>81</v>
      </c>
      <c r="K1" s="56" t="s">
        <v>82</v>
      </c>
      <c r="L1" s="21" t="s">
        <v>16</v>
      </c>
      <c r="M1" s="6" t="s">
        <v>25</v>
      </c>
      <c r="N1" s="28" t="s">
        <v>17</v>
      </c>
      <c r="O1" s="6" t="s">
        <v>23</v>
      </c>
      <c r="P1" s="23" t="s">
        <v>18</v>
      </c>
      <c r="Q1" s="23" t="s">
        <v>24</v>
      </c>
      <c r="R1" s="20" t="s">
        <v>28</v>
      </c>
    </row>
    <row r="2" spans="1:18" ht="10.5" customHeight="1">
      <c r="A2" s="5">
        <v>0</v>
      </c>
      <c r="B2" s="15" t="s">
        <v>57</v>
      </c>
      <c r="C2" s="15" t="s">
        <v>57</v>
      </c>
      <c r="D2" s="15" t="s">
        <v>57</v>
      </c>
      <c r="E2" s="15" t="s">
        <v>58</v>
      </c>
      <c r="F2" s="15" t="s">
        <v>57</v>
      </c>
      <c r="G2" s="15" t="s">
        <v>58</v>
      </c>
      <c r="H2" s="15" t="s">
        <v>57</v>
      </c>
      <c r="I2" s="15" t="s">
        <v>57</v>
      </c>
      <c r="J2" s="57"/>
      <c r="K2" s="57"/>
      <c r="L2" s="19">
        <v>1</v>
      </c>
      <c r="M2" s="8">
        <f>L2+27</f>
        <v>28</v>
      </c>
      <c r="N2" s="8">
        <v>6</v>
      </c>
      <c r="O2" s="8">
        <f>105+N2</f>
        <v>111</v>
      </c>
      <c r="P2" s="22">
        <f>L2/N2</f>
        <v>0.16666666666666666</v>
      </c>
      <c r="Q2" s="22">
        <f>M2/O2</f>
        <v>0.25225225225225223</v>
      </c>
      <c r="R2" s="17" t="s">
        <v>29</v>
      </c>
    </row>
    <row r="3" spans="1:18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57"/>
      <c r="K3" s="57"/>
      <c r="L3" s="19"/>
      <c r="M3" s="8"/>
      <c r="N3" s="8"/>
      <c r="O3" s="8"/>
      <c r="P3" s="22"/>
      <c r="Q3" s="22"/>
      <c r="R3" s="9" t="s">
        <v>30</v>
      </c>
    </row>
    <row r="4" spans="1:18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57"/>
      <c r="K4" s="57"/>
      <c r="L4" s="19"/>
      <c r="M4" s="8">
        <f>L4+1</f>
        <v>1</v>
      </c>
      <c r="N4" s="8"/>
      <c r="O4" s="8">
        <f>1+N4</f>
        <v>1</v>
      </c>
      <c r="P4" s="22"/>
      <c r="Q4" s="22">
        <f>M4/O4</f>
        <v>1</v>
      </c>
      <c r="R4" s="9" t="s">
        <v>31</v>
      </c>
    </row>
    <row r="5" spans="1:18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57"/>
      <c r="K5" s="57"/>
      <c r="L5" s="19"/>
      <c r="M5" s="8">
        <f>L5</f>
        <v>0</v>
      </c>
      <c r="N5" s="8"/>
      <c r="O5" s="8">
        <f>1+N5</f>
        <v>1</v>
      </c>
      <c r="P5" s="22"/>
      <c r="Q5" s="22">
        <f>M5/O5</f>
        <v>0</v>
      </c>
      <c r="R5" s="10" t="s">
        <v>32</v>
      </c>
    </row>
    <row r="6" spans="1:18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57"/>
      <c r="K6" s="57"/>
      <c r="L6" s="19"/>
      <c r="M6" s="8"/>
      <c r="N6" s="8"/>
      <c r="O6" s="8"/>
      <c r="P6" s="22"/>
      <c r="Q6" s="22"/>
      <c r="R6" s="9" t="s">
        <v>33</v>
      </c>
    </row>
    <row r="7" spans="1:18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57"/>
      <c r="K7" s="57"/>
      <c r="L7" s="19"/>
      <c r="M7" s="8"/>
      <c r="N7" s="8"/>
      <c r="O7" s="8"/>
      <c r="P7" s="22"/>
      <c r="Q7" s="22"/>
      <c r="R7" s="10" t="s">
        <v>34</v>
      </c>
    </row>
    <row r="8" spans="1:18" ht="10.5" customHeight="1">
      <c r="A8" s="5">
        <v>6</v>
      </c>
      <c r="B8" s="15" t="s">
        <v>58</v>
      </c>
      <c r="C8" s="15" t="s">
        <v>57</v>
      </c>
      <c r="D8" s="15" t="s">
        <v>58</v>
      </c>
      <c r="E8" s="15" t="s">
        <v>58</v>
      </c>
      <c r="F8" s="15" t="s">
        <v>58</v>
      </c>
      <c r="G8" s="15" t="s">
        <v>58</v>
      </c>
      <c r="H8" s="15" t="s">
        <v>57</v>
      </c>
      <c r="I8" s="15" t="s">
        <v>57</v>
      </c>
      <c r="J8" s="57"/>
      <c r="K8" s="57"/>
      <c r="L8" s="19">
        <v>2</v>
      </c>
      <c r="M8" s="8">
        <f>L8+31</f>
        <v>33</v>
      </c>
      <c r="N8" s="8">
        <v>6</v>
      </c>
      <c r="O8" s="8">
        <f>104+N8</f>
        <v>110</v>
      </c>
      <c r="P8" s="22">
        <f>L8/N8</f>
        <v>0.3333333333333333</v>
      </c>
      <c r="Q8" s="22">
        <f>M8/O8</f>
        <v>0.3</v>
      </c>
      <c r="R8" s="10" t="s">
        <v>35</v>
      </c>
    </row>
    <row r="9" spans="1:18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57"/>
      <c r="K9" s="57"/>
      <c r="L9" s="19"/>
      <c r="M9" s="8"/>
      <c r="N9" s="8"/>
      <c r="O9" s="8"/>
      <c r="P9" s="22"/>
      <c r="Q9" s="22"/>
      <c r="R9" s="9" t="s">
        <v>36</v>
      </c>
    </row>
    <row r="10" spans="1:18" ht="10.5" customHeight="1">
      <c r="A10" s="5">
        <v>8</v>
      </c>
      <c r="B10" s="15" t="s">
        <v>57</v>
      </c>
      <c r="C10" s="15" t="s">
        <v>58</v>
      </c>
      <c r="D10" s="15" t="s">
        <v>58</v>
      </c>
      <c r="E10" s="15" t="s">
        <v>57</v>
      </c>
      <c r="F10" s="15" t="s">
        <v>57</v>
      </c>
      <c r="G10" s="15" t="s">
        <v>58</v>
      </c>
      <c r="H10" s="15" t="s">
        <v>58</v>
      </c>
      <c r="I10" s="15" t="s">
        <v>57</v>
      </c>
      <c r="J10" s="57"/>
      <c r="K10" s="57"/>
      <c r="L10" s="19">
        <v>2</v>
      </c>
      <c r="M10" s="8">
        <f>L10+13</f>
        <v>15</v>
      </c>
      <c r="N10" s="8">
        <v>6</v>
      </c>
      <c r="O10" s="8">
        <f>57+N10</f>
        <v>63</v>
      </c>
      <c r="P10" s="22">
        <f aca="true" t="shared" si="0" ref="P10:Q12">L10/N10</f>
        <v>0.3333333333333333</v>
      </c>
      <c r="Q10" s="22">
        <f t="shared" si="0"/>
        <v>0.23809523809523808</v>
      </c>
      <c r="R10" s="9" t="s">
        <v>37</v>
      </c>
    </row>
    <row r="11" spans="1:18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58</v>
      </c>
      <c r="J11" s="57"/>
      <c r="K11" s="57"/>
      <c r="L11" s="19">
        <v>2</v>
      </c>
      <c r="M11" s="8">
        <f>L11+27</f>
        <v>29</v>
      </c>
      <c r="N11" s="8">
        <v>6</v>
      </c>
      <c r="O11" s="8">
        <f>99+N11</f>
        <v>105</v>
      </c>
      <c r="P11" s="22">
        <f t="shared" si="0"/>
        <v>0.3333333333333333</v>
      </c>
      <c r="Q11" s="22">
        <f t="shared" si="0"/>
        <v>0.2761904761904762</v>
      </c>
      <c r="R11" s="9" t="s">
        <v>38</v>
      </c>
    </row>
    <row r="12" spans="1:18" ht="10.5" customHeight="1">
      <c r="A12" s="5">
        <v>10</v>
      </c>
      <c r="B12" s="15" t="s">
        <v>58</v>
      </c>
      <c r="C12" s="15" t="s">
        <v>57</v>
      </c>
      <c r="D12" s="15" t="s">
        <v>58</v>
      </c>
      <c r="E12" s="15" t="s">
        <v>58</v>
      </c>
      <c r="F12" s="15" t="s">
        <v>57</v>
      </c>
      <c r="G12" s="15" t="s">
        <v>57</v>
      </c>
      <c r="H12" s="15" t="s">
        <v>58</v>
      </c>
      <c r="I12" s="15" t="s">
        <v>58</v>
      </c>
      <c r="J12" s="57"/>
      <c r="K12" s="57"/>
      <c r="L12" s="19">
        <v>2</v>
      </c>
      <c r="M12" s="8">
        <f>L12+29</f>
        <v>31</v>
      </c>
      <c r="N12" s="8">
        <v>6</v>
      </c>
      <c r="O12" s="8">
        <f>N12+101</f>
        <v>107</v>
      </c>
      <c r="P12" s="22">
        <f t="shared" si="0"/>
        <v>0.3333333333333333</v>
      </c>
      <c r="Q12" s="22">
        <f t="shared" si="0"/>
        <v>0.2897196261682243</v>
      </c>
      <c r="R12" s="9" t="s">
        <v>39</v>
      </c>
    </row>
    <row r="13" spans="1:18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57"/>
      <c r="K13" s="57"/>
      <c r="L13" s="19"/>
      <c r="M13" s="8">
        <v>1</v>
      </c>
      <c r="N13" s="8"/>
      <c r="O13" s="8">
        <v>1</v>
      </c>
      <c r="P13" s="22"/>
      <c r="Q13" s="22">
        <f>M13/O13</f>
        <v>1</v>
      </c>
      <c r="R13" s="9" t="s">
        <v>40</v>
      </c>
    </row>
    <row r="14" spans="1:18" ht="10.5" customHeight="1">
      <c r="A14" s="5">
        <v>12</v>
      </c>
      <c r="B14" s="15" t="s">
        <v>58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58</v>
      </c>
      <c r="H14" s="15" t="s">
        <v>57</v>
      </c>
      <c r="I14" s="15" t="s">
        <v>58</v>
      </c>
      <c r="J14" s="57"/>
      <c r="K14" s="57"/>
      <c r="L14" s="19"/>
      <c r="M14" s="8">
        <f>L14+22</f>
        <v>22</v>
      </c>
      <c r="N14" s="8">
        <v>6</v>
      </c>
      <c r="O14" s="8">
        <f>N14+104</f>
        <v>110</v>
      </c>
      <c r="P14" s="22">
        <f>L14/N14</f>
        <v>0</v>
      </c>
      <c r="Q14" s="22">
        <f>M14/O14</f>
        <v>0.2</v>
      </c>
      <c r="R14" s="9" t="s">
        <v>41</v>
      </c>
    </row>
    <row r="15" spans="1:18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57"/>
      <c r="K15" s="57"/>
      <c r="L15" s="19"/>
      <c r="M15" s="8"/>
      <c r="N15" s="8"/>
      <c r="O15" s="8"/>
      <c r="P15" s="22"/>
      <c r="Q15" s="22"/>
      <c r="R15" s="9" t="s">
        <v>42</v>
      </c>
    </row>
    <row r="16" spans="1:18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57"/>
      <c r="K16" s="57"/>
      <c r="L16" s="19"/>
      <c r="M16" s="8">
        <v>11</v>
      </c>
      <c r="N16" s="8"/>
      <c r="O16" s="8">
        <v>46</v>
      </c>
      <c r="P16" s="22"/>
      <c r="Q16" s="22">
        <f>M16/O16</f>
        <v>0.2391304347826087</v>
      </c>
      <c r="R16" s="9" t="s">
        <v>43</v>
      </c>
    </row>
    <row r="17" spans="1:18" ht="10.5" customHeight="1">
      <c r="A17" s="5">
        <v>15</v>
      </c>
      <c r="B17" s="55" t="s">
        <v>27</v>
      </c>
      <c r="C17" s="55" t="s">
        <v>27</v>
      </c>
      <c r="D17" s="55" t="s">
        <v>27</v>
      </c>
      <c r="E17" s="55" t="s">
        <v>27</v>
      </c>
      <c r="F17" s="55" t="s">
        <v>26</v>
      </c>
      <c r="G17" s="55" t="s">
        <v>27</v>
      </c>
      <c r="H17" s="55" t="s">
        <v>26</v>
      </c>
      <c r="I17" s="55" t="s">
        <v>27</v>
      </c>
      <c r="J17" s="57"/>
      <c r="K17" s="57"/>
      <c r="L17" s="19">
        <v>2</v>
      </c>
      <c r="M17" s="8">
        <f>L17+14</f>
        <v>16</v>
      </c>
      <c r="N17" s="8">
        <v>5</v>
      </c>
      <c r="O17" s="8">
        <f>N17+76</f>
        <v>81</v>
      </c>
      <c r="P17" s="22">
        <f>L17/N17</f>
        <v>0.4</v>
      </c>
      <c r="Q17" s="22">
        <f>M17/O17</f>
        <v>0.19753086419753085</v>
      </c>
      <c r="R17" s="9" t="s">
        <v>44</v>
      </c>
    </row>
    <row r="18" spans="1:18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58</v>
      </c>
      <c r="F18" s="15" t="s">
        <v>57</v>
      </c>
      <c r="G18" s="15" t="s">
        <v>58</v>
      </c>
      <c r="H18" s="15" t="s">
        <v>58</v>
      </c>
      <c r="I18" s="15" t="s">
        <v>57</v>
      </c>
      <c r="J18" s="57"/>
      <c r="K18" s="57"/>
      <c r="L18" s="19">
        <v>2</v>
      </c>
      <c r="M18" s="8">
        <f>L18+25</f>
        <v>27</v>
      </c>
      <c r="N18" s="8">
        <v>6</v>
      </c>
      <c r="O18" s="8">
        <f>N18+103</f>
        <v>109</v>
      </c>
      <c r="P18" s="22">
        <f>L18/N18</f>
        <v>0.3333333333333333</v>
      </c>
      <c r="Q18" s="22">
        <f>M18/O18</f>
        <v>0.24770642201834864</v>
      </c>
      <c r="R18" s="9" t="s">
        <v>45</v>
      </c>
    </row>
    <row r="19" spans="1:18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57"/>
      <c r="K19" s="57"/>
      <c r="L19" s="19"/>
      <c r="M19" s="8"/>
      <c r="N19" s="8"/>
      <c r="O19" s="8"/>
      <c r="P19" s="22"/>
      <c r="Q19" s="22"/>
      <c r="R19" s="9" t="s">
        <v>46</v>
      </c>
    </row>
    <row r="20" spans="1:18" ht="10.5" customHeight="1">
      <c r="A20" s="5">
        <v>18</v>
      </c>
      <c r="B20" s="15" t="s">
        <v>57</v>
      </c>
      <c r="C20" s="15" t="s">
        <v>58</v>
      </c>
      <c r="D20" s="15" t="s">
        <v>57</v>
      </c>
      <c r="E20" s="15" t="s">
        <v>57</v>
      </c>
      <c r="F20" s="15" t="s">
        <v>58</v>
      </c>
      <c r="G20" s="15" t="s">
        <v>57</v>
      </c>
      <c r="H20" s="15" t="s">
        <v>58</v>
      </c>
      <c r="I20" s="15" t="s">
        <v>58</v>
      </c>
      <c r="J20" s="57" t="s">
        <v>57</v>
      </c>
      <c r="K20" s="57" t="s">
        <v>57</v>
      </c>
      <c r="L20" s="27">
        <v>3</v>
      </c>
      <c r="M20" s="16">
        <f>L20+35</f>
        <v>38</v>
      </c>
      <c r="N20" s="8">
        <v>6</v>
      </c>
      <c r="O20" s="8">
        <f>N20+105</f>
        <v>111</v>
      </c>
      <c r="P20" s="22">
        <f>L20/N20</f>
        <v>0.5</v>
      </c>
      <c r="Q20" s="22">
        <f>M20/O20</f>
        <v>0.34234234234234234</v>
      </c>
      <c r="R20" s="9" t="s">
        <v>47</v>
      </c>
    </row>
    <row r="21" spans="1:18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57"/>
      <c r="K21" s="57"/>
      <c r="L21" s="19"/>
      <c r="M21" s="8"/>
      <c r="N21" s="8"/>
      <c r="O21" s="8"/>
      <c r="P21" s="22"/>
      <c r="Q21" s="22"/>
      <c r="R21" s="9" t="s">
        <v>48</v>
      </c>
    </row>
    <row r="22" spans="1:18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57"/>
      <c r="K22" s="57"/>
      <c r="L22" s="19"/>
      <c r="M22" s="8">
        <f>L22+2</f>
        <v>2</v>
      </c>
      <c r="N22" s="8"/>
      <c r="O22" s="8">
        <v>16</v>
      </c>
      <c r="P22" s="22"/>
      <c r="Q22" s="22">
        <f>M22/O22</f>
        <v>0.125</v>
      </c>
      <c r="R22" s="9" t="s">
        <v>49</v>
      </c>
    </row>
    <row r="23" spans="1:18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58"/>
      <c r="K23" s="58"/>
      <c r="L23" s="19"/>
      <c r="M23" s="8">
        <f>L23+8</f>
        <v>8</v>
      </c>
      <c r="N23" s="8"/>
      <c r="O23" s="8">
        <f>N23+37</f>
        <v>37</v>
      </c>
      <c r="P23" s="22"/>
      <c r="Q23" s="22">
        <f>M23/O23</f>
        <v>0.21621621621621623</v>
      </c>
      <c r="R23" s="9" t="s">
        <v>50</v>
      </c>
    </row>
    <row r="24" spans="1:18" ht="10.5" customHeight="1">
      <c r="A24" s="5">
        <v>22</v>
      </c>
      <c r="B24" s="15" t="s">
        <v>58</v>
      </c>
      <c r="C24" s="15" t="s">
        <v>57</v>
      </c>
      <c r="D24" s="15" t="s">
        <v>58</v>
      </c>
      <c r="E24" s="15" t="s">
        <v>57</v>
      </c>
      <c r="F24" s="15" t="s">
        <v>58</v>
      </c>
      <c r="G24" s="15" t="s">
        <v>58</v>
      </c>
      <c r="H24" s="15" t="s">
        <v>58</v>
      </c>
      <c r="I24" s="15" t="s">
        <v>57</v>
      </c>
      <c r="J24" s="57" t="s">
        <v>57</v>
      </c>
      <c r="K24" s="57" t="s">
        <v>58</v>
      </c>
      <c r="L24" s="19"/>
      <c r="M24" s="8">
        <f>L24+4</f>
        <v>4</v>
      </c>
      <c r="N24" s="16">
        <v>6</v>
      </c>
      <c r="O24" s="8">
        <f>N24+100</f>
        <v>106</v>
      </c>
      <c r="P24" s="22">
        <f>L24/N24</f>
        <v>0</v>
      </c>
      <c r="Q24" s="22">
        <f>M24/O24</f>
        <v>0.03773584905660377</v>
      </c>
      <c r="R24" s="9" t="s">
        <v>51</v>
      </c>
    </row>
    <row r="25" spans="1:18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57"/>
      <c r="K25" s="57"/>
      <c r="L25" s="19"/>
      <c r="M25" s="8">
        <f>L25+6</f>
        <v>6</v>
      </c>
      <c r="N25" s="8"/>
      <c r="O25" s="8">
        <f>N25+26</f>
        <v>26</v>
      </c>
      <c r="P25" s="22"/>
      <c r="Q25" s="22">
        <f>M25/O25</f>
        <v>0.23076923076923078</v>
      </c>
      <c r="R25" s="9" t="s">
        <v>52</v>
      </c>
    </row>
    <row r="26" spans="1:18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59"/>
      <c r="K26" s="59"/>
      <c r="L26" s="19"/>
      <c r="M26" s="8">
        <f>L26+26</f>
        <v>26</v>
      </c>
      <c r="N26" s="8"/>
      <c r="O26" s="8">
        <f>N26+100</f>
        <v>100</v>
      </c>
      <c r="P26" s="22"/>
      <c r="Q26" s="22">
        <f>M26/O26</f>
        <v>0.26</v>
      </c>
      <c r="R26" s="9" t="s">
        <v>53</v>
      </c>
    </row>
    <row r="27" spans="1:18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57"/>
      <c r="K27" s="57"/>
      <c r="L27" s="19"/>
      <c r="M27" s="8"/>
      <c r="N27" s="8"/>
      <c r="O27" s="8"/>
      <c r="P27" s="22"/>
      <c r="Q27" s="22"/>
      <c r="R27" s="9" t="s">
        <v>54</v>
      </c>
    </row>
    <row r="28" spans="1:18" ht="10.5" customHeight="1">
      <c r="A28" s="5">
        <v>26</v>
      </c>
      <c r="B28" s="15" t="s">
        <v>57</v>
      </c>
      <c r="C28" s="15" t="s">
        <v>58</v>
      </c>
      <c r="D28" s="15" t="s">
        <v>57</v>
      </c>
      <c r="E28" s="15" t="s">
        <v>58</v>
      </c>
      <c r="F28" s="15" t="s">
        <v>58</v>
      </c>
      <c r="G28" s="15" t="s">
        <v>58</v>
      </c>
      <c r="H28" s="15" t="s">
        <v>57</v>
      </c>
      <c r="I28" s="15" t="s">
        <v>57</v>
      </c>
      <c r="J28" s="57"/>
      <c r="K28" s="57"/>
      <c r="L28" s="19">
        <v>3</v>
      </c>
      <c r="M28" s="8">
        <f>L28+24</f>
        <v>27</v>
      </c>
      <c r="N28" s="8">
        <v>6</v>
      </c>
      <c r="O28" s="8">
        <f>N28+80</f>
        <v>86</v>
      </c>
      <c r="P28" s="22">
        <f>L28/N28</f>
        <v>0.5</v>
      </c>
      <c r="Q28" s="22">
        <f>M28/O28</f>
        <v>0.313953488372093</v>
      </c>
      <c r="R28" s="9" t="s">
        <v>55</v>
      </c>
    </row>
    <row r="29" spans="1:18" ht="10.5" customHeight="1">
      <c r="A29" s="5">
        <v>27</v>
      </c>
      <c r="B29" s="15" t="s">
        <v>57</v>
      </c>
      <c r="C29" s="15" t="s">
        <v>58</v>
      </c>
      <c r="D29" s="15" t="s">
        <v>57</v>
      </c>
      <c r="E29" s="15" t="s">
        <v>58</v>
      </c>
      <c r="F29" s="15" t="s">
        <v>58</v>
      </c>
      <c r="G29" s="15" t="s">
        <v>58</v>
      </c>
      <c r="H29" s="15" t="s">
        <v>58</v>
      </c>
      <c r="I29" s="15" t="s">
        <v>58</v>
      </c>
      <c r="J29" s="57"/>
      <c r="K29" s="57"/>
      <c r="L29" s="26"/>
      <c r="M29" s="8">
        <f>L29+13</f>
        <v>13</v>
      </c>
      <c r="N29" s="8">
        <v>1</v>
      </c>
      <c r="O29" s="8">
        <f>N29+47</f>
        <v>48</v>
      </c>
      <c r="P29" s="22"/>
      <c r="Q29" s="22">
        <f aca="true" t="shared" si="1" ref="Q29:Q37">M29/O29</f>
        <v>0.2708333333333333</v>
      </c>
      <c r="R29" s="9" t="s">
        <v>56</v>
      </c>
    </row>
    <row r="30" spans="1:18" ht="10.5" customHeight="1">
      <c r="A30" s="5">
        <v>28</v>
      </c>
      <c r="B30" s="15" t="s">
        <v>57</v>
      </c>
      <c r="C30" s="15" t="s">
        <v>58</v>
      </c>
      <c r="D30" s="15" t="s">
        <v>58</v>
      </c>
      <c r="E30" s="15" t="s">
        <v>58</v>
      </c>
      <c r="F30" s="15" t="s">
        <v>58</v>
      </c>
      <c r="G30" s="15" t="s">
        <v>58</v>
      </c>
      <c r="H30" s="15" t="s">
        <v>57</v>
      </c>
      <c r="I30" s="15" t="s">
        <v>57</v>
      </c>
      <c r="J30" s="57"/>
      <c r="K30" s="57"/>
      <c r="L30" s="26">
        <v>2</v>
      </c>
      <c r="M30" s="26">
        <f>L30+12</f>
        <v>14</v>
      </c>
      <c r="N30" s="8">
        <v>6</v>
      </c>
      <c r="O30" s="8">
        <f>N30+58</f>
        <v>64</v>
      </c>
      <c r="P30" s="22">
        <f>L30/N30</f>
        <v>0.3333333333333333</v>
      </c>
      <c r="Q30" s="22">
        <f t="shared" si="1"/>
        <v>0.21875</v>
      </c>
      <c r="R30" s="9" t="s">
        <v>20</v>
      </c>
    </row>
    <row r="31" spans="1:18" ht="10.5" customHeight="1">
      <c r="A31" s="5">
        <v>29</v>
      </c>
      <c r="B31" s="15" t="s">
        <v>57</v>
      </c>
      <c r="C31" s="15" t="s">
        <v>58</v>
      </c>
      <c r="D31" s="15" t="s">
        <v>57</v>
      </c>
      <c r="E31" s="15" t="s">
        <v>58</v>
      </c>
      <c r="F31" s="15" t="s">
        <v>57</v>
      </c>
      <c r="G31" s="15" t="s">
        <v>58</v>
      </c>
      <c r="H31" s="15" t="s">
        <v>57</v>
      </c>
      <c r="I31" s="15" t="s">
        <v>58</v>
      </c>
      <c r="J31" s="57"/>
      <c r="K31" s="57"/>
      <c r="L31" s="26">
        <v>1</v>
      </c>
      <c r="M31" s="26">
        <f>L31+7</f>
        <v>8</v>
      </c>
      <c r="N31" s="8">
        <v>6</v>
      </c>
      <c r="O31" s="8">
        <f>N31+40</f>
        <v>46</v>
      </c>
      <c r="P31" s="22">
        <f>L31/N31</f>
        <v>0.16666666666666666</v>
      </c>
      <c r="Q31" s="22">
        <f t="shared" si="1"/>
        <v>0.17391304347826086</v>
      </c>
      <c r="R31" s="9" t="s">
        <v>22</v>
      </c>
    </row>
    <row r="32" spans="1:18" ht="10.5" customHeight="1">
      <c r="A32" s="5">
        <v>30</v>
      </c>
      <c r="B32" s="15" t="s">
        <v>58</v>
      </c>
      <c r="C32" s="15" t="s">
        <v>58</v>
      </c>
      <c r="D32" s="15" t="s">
        <v>57</v>
      </c>
      <c r="E32" s="15" t="s">
        <v>57</v>
      </c>
      <c r="F32" s="15" t="s">
        <v>57</v>
      </c>
      <c r="G32" s="15" t="s">
        <v>58</v>
      </c>
      <c r="H32" s="15" t="s">
        <v>58</v>
      </c>
      <c r="I32" s="15" t="s">
        <v>57</v>
      </c>
      <c r="J32" s="57"/>
      <c r="K32" s="57"/>
      <c r="L32" s="26">
        <v>1</v>
      </c>
      <c r="M32" s="26">
        <f>L32+18</f>
        <v>19</v>
      </c>
      <c r="N32" s="16">
        <v>6</v>
      </c>
      <c r="O32" s="8">
        <f>N32+62</f>
        <v>68</v>
      </c>
      <c r="P32" s="22">
        <f>L32/N32</f>
        <v>0.16666666666666666</v>
      </c>
      <c r="Q32" s="22">
        <f t="shared" si="1"/>
        <v>0.27941176470588236</v>
      </c>
      <c r="R32" s="9" t="s">
        <v>21</v>
      </c>
    </row>
    <row r="33" spans="1:18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57"/>
      <c r="K33" s="57"/>
      <c r="L33" s="26"/>
      <c r="M33" s="26">
        <f>L33+3</f>
        <v>3</v>
      </c>
      <c r="N33" s="8"/>
      <c r="O33" s="8">
        <f>N33+15</f>
        <v>15</v>
      </c>
      <c r="P33" s="22"/>
      <c r="Q33" s="22">
        <f t="shared" si="1"/>
        <v>0.2</v>
      </c>
      <c r="R33" s="9" t="s">
        <v>65</v>
      </c>
    </row>
    <row r="34" spans="1:18" ht="10.5" customHeight="1">
      <c r="A34" s="5">
        <v>32</v>
      </c>
      <c r="B34" s="55" t="s">
        <v>27</v>
      </c>
      <c r="C34" s="55" t="s">
        <v>27</v>
      </c>
      <c r="D34" s="55" t="s">
        <v>27</v>
      </c>
      <c r="E34" s="55" t="s">
        <v>27</v>
      </c>
      <c r="F34" s="55" t="s">
        <v>26</v>
      </c>
      <c r="G34" s="55" t="s">
        <v>27</v>
      </c>
      <c r="H34" s="55" t="s">
        <v>26</v>
      </c>
      <c r="I34" s="55" t="s">
        <v>27</v>
      </c>
      <c r="J34" s="60"/>
      <c r="K34" s="60"/>
      <c r="L34" s="26">
        <v>3</v>
      </c>
      <c r="M34" s="26">
        <f>L34+13</f>
        <v>16</v>
      </c>
      <c r="N34" s="8">
        <v>6</v>
      </c>
      <c r="O34" s="8">
        <f>N34+41</f>
        <v>47</v>
      </c>
      <c r="P34" s="22">
        <f>L34/N34</f>
        <v>0.5</v>
      </c>
      <c r="Q34" s="22">
        <f t="shared" si="1"/>
        <v>0.3404255319148936</v>
      </c>
      <c r="R34" s="9" t="s">
        <v>66</v>
      </c>
    </row>
    <row r="35" spans="1:18" ht="10.5" customHeight="1">
      <c r="A35" s="5">
        <v>33</v>
      </c>
      <c r="B35" s="15" t="s">
        <v>58</v>
      </c>
      <c r="C35" s="15" t="s">
        <v>57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57</v>
      </c>
      <c r="I35" s="15" t="s">
        <v>58</v>
      </c>
      <c r="J35" s="57"/>
      <c r="K35" s="57"/>
      <c r="L35" s="26">
        <v>1</v>
      </c>
      <c r="M35" s="26">
        <f>L35+18</f>
        <v>19</v>
      </c>
      <c r="N35" s="8">
        <v>6</v>
      </c>
      <c r="O35" s="8">
        <f>N35+40</f>
        <v>46</v>
      </c>
      <c r="P35" s="22">
        <f>L35/N35</f>
        <v>0.16666666666666666</v>
      </c>
      <c r="Q35" s="22">
        <f t="shared" si="1"/>
        <v>0.41304347826086957</v>
      </c>
      <c r="R35" s="9" t="s">
        <v>67</v>
      </c>
    </row>
    <row r="36" spans="1:18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58"/>
      <c r="K36" s="58"/>
      <c r="L36" s="26"/>
      <c r="M36" s="26">
        <f>L36+4</f>
        <v>4</v>
      </c>
      <c r="N36" s="8"/>
      <c r="O36" s="8">
        <f>N36+29</f>
        <v>29</v>
      </c>
      <c r="P36" s="22"/>
      <c r="Q36" s="22">
        <f t="shared" si="1"/>
        <v>0.13793103448275862</v>
      </c>
      <c r="R36" s="9" t="s">
        <v>68</v>
      </c>
    </row>
    <row r="37" spans="1:18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57"/>
      <c r="K37" s="57"/>
      <c r="L37" s="26"/>
      <c r="M37" s="26">
        <f>L37+8</f>
        <v>8</v>
      </c>
      <c r="N37" s="8"/>
      <c r="O37" s="8">
        <f>N37+26</f>
        <v>26</v>
      </c>
      <c r="P37" s="22"/>
      <c r="Q37" s="22">
        <f t="shared" si="1"/>
        <v>0.3076923076923077</v>
      </c>
      <c r="R37" s="9" t="s">
        <v>69</v>
      </c>
    </row>
    <row r="38" spans="1:18" ht="10.5" customHeight="1">
      <c r="A38" s="5" t="s">
        <v>9</v>
      </c>
      <c r="B38" s="1">
        <f aca="true" t="shared" si="2" ref="B38:I38">COUNTIF(B2:B37,"Ａ")</f>
        <v>9</v>
      </c>
      <c r="C38" s="1">
        <f t="shared" si="2"/>
        <v>5</v>
      </c>
      <c r="D38" s="1">
        <f t="shared" si="2"/>
        <v>6</v>
      </c>
      <c r="E38" s="1">
        <f t="shared" si="2"/>
        <v>4</v>
      </c>
      <c r="F38" s="1">
        <f t="shared" si="2"/>
        <v>8</v>
      </c>
      <c r="G38" s="1">
        <f t="shared" si="2"/>
        <v>2</v>
      </c>
      <c r="H38" s="1">
        <f t="shared" si="2"/>
        <v>9</v>
      </c>
      <c r="I38" s="1">
        <f t="shared" si="2"/>
        <v>8</v>
      </c>
      <c r="J38" s="61">
        <f>COUNTIF(J2:J37,"Ａ")</f>
        <v>2</v>
      </c>
      <c r="K38" s="61">
        <f>COUNTIF(K2:K37,"Ａ")</f>
        <v>1</v>
      </c>
      <c r="L38" s="2"/>
      <c r="M38" s="2"/>
      <c r="N38" s="2"/>
      <c r="O38" s="2"/>
      <c r="P38" s="2"/>
      <c r="Q38" s="2"/>
      <c r="R38" s="9"/>
    </row>
    <row r="39" spans="1:18" ht="10.5" customHeight="1">
      <c r="A39" s="5" t="s">
        <v>10</v>
      </c>
      <c r="B39" s="1">
        <f aca="true" t="shared" si="3" ref="B39:I39">COUNTIF(B2:B37,"Ｂ")</f>
        <v>8</v>
      </c>
      <c r="C39" s="1">
        <f t="shared" si="3"/>
        <v>12</v>
      </c>
      <c r="D39" s="1">
        <f t="shared" si="3"/>
        <v>11</v>
      </c>
      <c r="E39" s="1">
        <f t="shared" si="3"/>
        <v>13</v>
      </c>
      <c r="F39" s="1">
        <f t="shared" si="3"/>
        <v>9</v>
      </c>
      <c r="G39" s="1">
        <f t="shared" si="3"/>
        <v>15</v>
      </c>
      <c r="H39" s="1">
        <f t="shared" si="3"/>
        <v>8</v>
      </c>
      <c r="I39" s="1">
        <f t="shared" si="3"/>
        <v>9</v>
      </c>
      <c r="J39" s="61">
        <f>COUNTIF(J2:J37,"Ｂ")</f>
        <v>0</v>
      </c>
      <c r="K39" s="61">
        <f>COUNTIF(K2:K37,"Ｂ")</f>
        <v>1</v>
      </c>
      <c r="L39" s="2"/>
      <c r="M39" s="2"/>
      <c r="N39" s="2"/>
      <c r="O39" s="2"/>
      <c r="P39" s="2"/>
      <c r="Q39" s="2"/>
      <c r="R39" s="25"/>
    </row>
    <row r="40" spans="1:19" ht="10.5" customHeight="1">
      <c r="A40" s="6" t="s">
        <v>11</v>
      </c>
      <c r="B40" s="2">
        <f aca="true" t="shared" si="4" ref="B40:I40">COUNTA(B2:B37)</f>
        <v>17</v>
      </c>
      <c r="C40" s="2">
        <f t="shared" si="4"/>
        <v>17</v>
      </c>
      <c r="D40" s="2">
        <f t="shared" si="4"/>
        <v>17</v>
      </c>
      <c r="E40" s="2">
        <f t="shared" si="4"/>
        <v>17</v>
      </c>
      <c r="F40" s="2">
        <f t="shared" si="4"/>
        <v>17</v>
      </c>
      <c r="G40" s="2">
        <f t="shared" si="4"/>
        <v>17</v>
      </c>
      <c r="H40" s="2">
        <f t="shared" si="4"/>
        <v>17</v>
      </c>
      <c r="I40" s="2">
        <f t="shared" si="4"/>
        <v>17</v>
      </c>
      <c r="J40" s="62">
        <f>COUNTA(J2:J37)</f>
        <v>2</v>
      </c>
      <c r="K40" s="62">
        <f>COUNTA(K2:K37)</f>
        <v>2</v>
      </c>
      <c r="L40" s="2"/>
      <c r="M40" s="2"/>
      <c r="N40" s="2"/>
      <c r="O40" s="2"/>
      <c r="P40" s="2"/>
      <c r="Q40" s="2"/>
      <c r="R40" s="15" t="s">
        <v>57</v>
      </c>
      <c r="S40" s="15" t="s">
        <v>58</v>
      </c>
    </row>
    <row r="41" spans="1:18" ht="10.5" customHeight="1">
      <c r="A41" s="7" t="s">
        <v>57</v>
      </c>
      <c r="B41" s="11">
        <f aca="true" t="shared" si="5" ref="B41:I41">B38/B40</f>
        <v>0.5294117647058824</v>
      </c>
      <c r="C41" s="11">
        <f t="shared" si="5"/>
        <v>0.29411764705882354</v>
      </c>
      <c r="D41" s="11">
        <f t="shared" si="5"/>
        <v>0.35294117647058826</v>
      </c>
      <c r="E41" s="11">
        <f t="shared" si="5"/>
        <v>0.23529411764705882</v>
      </c>
      <c r="F41" s="11">
        <f t="shared" si="5"/>
        <v>0.47058823529411764</v>
      </c>
      <c r="G41" s="11">
        <f t="shared" si="5"/>
        <v>0.11764705882352941</v>
      </c>
      <c r="H41" s="11">
        <f t="shared" si="5"/>
        <v>0.5294117647058824</v>
      </c>
      <c r="I41" s="11">
        <f t="shared" si="5"/>
        <v>0.47058823529411764</v>
      </c>
      <c r="J41" s="63">
        <f>J38/J40</f>
        <v>1</v>
      </c>
      <c r="K41" s="63">
        <f>K38/K40</f>
        <v>0.5</v>
      </c>
      <c r="L41" s="4"/>
      <c r="M41" s="4"/>
      <c r="N41" s="4"/>
      <c r="O41" s="4"/>
      <c r="P41" s="4"/>
      <c r="Q41" s="4"/>
      <c r="R41" s="25"/>
    </row>
    <row r="42" spans="1:18" ht="10.5" customHeight="1">
      <c r="A42" s="7" t="s">
        <v>58</v>
      </c>
      <c r="B42" s="11">
        <f aca="true" t="shared" si="6" ref="B42:I42">B39/B40</f>
        <v>0.47058823529411764</v>
      </c>
      <c r="C42" s="11">
        <f t="shared" si="6"/>
        <v>0.7058823529411765</v>
      </c>
      <c r="D42" s="11">
        <f t="shared" si="6"/>
        <v>0.6470588235294118</v>
      </c>
      <c r="E42" s="11">
        <f t="shared" si="6"/>
        <v>0.7647058823529411</v>
      </c>
      <c r="F42" s="11">
        <f t="shared" si="6"/>
        <v>0.5294117647058824</v>
      </c>
      <c r="G42" s="11">
        <f t="shared" si="6"/>
        <v>0.8823529411764706</v>
      </c>
      <c r="H42" s="11">
        <f t="shared" si="6"/>
        <v>0.47058823529411764</v>
      </c>
      <c r="I42" s="11">
        <f t="shared" si="6"/>
        <v>0.5294117647058824</v>
      </c>
      <c r="J42" s="63">
        <f>J39/J40</f>
        <v>0</v>
      </c>
      <c r="K42" s="63">
        <f>K39/K40</f>
        <v>0.5</v>
      </c>
      <c r="L42" s="4"/>
      <c r="M42" s="4"/>
      <c r="N42" s="4"/>
      <c r="O42" s="4"/>
      <c r="P42" s="4"/>
      <c r="Q42" s="4"/>
      <c r="R42" s="9"/>
    </row>
    <row r="44" spans="2:11" ht="13.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6" spans="1:12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13"/>
      <c r="K46" s="13"/>
      <c r="L46" s="31"/>
    </row>
    <row r="47" spans="1:12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53"/>
      <c r="K47" s="53"/>
      <c r="L47" s="32"/>
    </row>
    <row r="48" spans="1:12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54"/>
      <c r="K48" s="54"/>
      <c r="L48" s="32"/>
    </row>
    <row r="49" spans="1:12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2"/>
    </row>
    <row r="50" spans="1:12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14"/>
      <c r="K50" s="14"/>
      <c r="L50" s="33"/>
    </row>
  </sheetData>
  <autoFilter ref="A1:R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P28" sqref="P28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57</v>
      </c>
      <c r="E2" s="15" t="s">
        <v>58</v>
      </c>
      <c r="F2" s="15" t="s">
        <v>58</v>
      </c>
      <c r="G2" s="15" t="s">
        <v>58</v>
      </c>
      <c r="H2" s="15" t="s">
        <v>57</v>
      </c>
      <c r="I2" s="15" t="s">
        <v>58</v>
      </c>
      <c r="J2" s="19">
        <v>1</v>
      </c>
      <c r="K2" s="8">
        <f>J2+27</f>
        <v>28</v>
      </c>
      <c r="L2" s="8">
        <v>5</v>
      </c>
      <c r="M2" s="8">
        <f>105+L2</f>
        <v>110</v>
      </c>
      <c r="N2" s="22">
        <f>J2/L2</f>
        <v>0.2</v>
      </c>
      <c r="O2" s="22">
        <f>K2/M2</f>
        <v>0.2545454545454545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19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19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19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19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19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58</v>
      </c>
      <c r="E8" s="15" t="s">
        <v>58</v>
      </c>
      <c r="F8" s="15" t="s">
        <v>58</v>
      </c>
      <c r="G8" s="15" t="s">
        <v>58</v>
      </c>
      <c r="H8" s="15" t="s">
        <v>57</v>
      </c>
      <c r="I8" s="15" t="s">
        <v>58</v>
      </c>
      <c r="J8" s="19">
        <v>2</v>
      </c>
      <c r="K8" s="8">
        <f>J8+31</f>
        <v>33</v>
      </c>
      <c r="L8" s="8">
        <v>5</v>
      </c>
      <c r="M8" s="8">
        <f>104+L8</f>
        <v>109</v>
      </c>
      <c r="N8" s="22">
        <f>J8/L8</f>
        <v>0.4</v>
      </c>
      <c r="O8" s="22">
        <f>K8/M8</f>
        <v>0.30275229357798167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19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 t="s">
        <v>57</v>
      </c>
      <c r="C10" s="15" t="s">
        <v>58</v>
      </c>
      <c r="D10" s="15" t="s">
        <v>57</v>
      </c>
      <c r="E10" s="15" t="s">
        <v>57</v>
      </c>
      <c r="F10" s="15" t="s">
        <v>58</v>
      </c>
      <c r="G10" s="15" t="s">
        <v>57</v>
      </c>
      <c r="H10" s="15" t="s">
        <v>57</v>
      </c>
      <c r="I10" s="15" t="s">
        <v>58</v>
      </c>
      <c r="J10" s="19">
        <v>2</v>
      </c>
      <c r="K10" s="8">
        <f>J10+13</f>
        <v>15</v>
      </c>
      <c r="L10" s="8">
        <v>5</v>
      </c>
      <c r="M10" s="8">
        <f>57+L10</f>
        <v>62</v>
      </c>
      <c r="N10" s="22">
        <f aca="true" t="shared" si="0" ref="N10:O12">J10/L10</f>
        <v>0.4</v>
      </c>
      <c r="O10" s="22">
        <f t="shared" si="0"/>
        <v>0.24193548387096775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57</v>
      </c>
      <c r="F11" s="15" t="s">
        <v>58</v>
      </c>
      <c r="G11" s="15" t="s">
        <v>57</v>
      </c>
      <c r="H11" s="15" t="s">
        <v>57</v>
      </c>
      <c r="I11" s="15" t="s">
        <v>57</v>
      </c>
      <c r="J11" s="19">
        <v>2</v>
      </c>
      <c r="K11" s="8">
        <f>J11+27</f>
        <v>29</v>
      </c>
      <c r="L11" s="8">
        <v>5</v>
      </c>
      <c r="M11" s="8">
        <f>99+L11</f>
        <v>104</v>
      </c>
      <c r="N11" s="22">
        <f t="shared" si="0"/>
        <v>0.4</v>
      </c>
      <c r="O11" s="22">
        <f t="shared" si="0"/>
        <v>0.27884615384615385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57</v>
      </c>
      <c r="E12" s="15" t="s">
        <v>57</v>
      </c>
      <c r="F12" s="15" t="s">
        <v>57</v>
      </c>
      <c r="G12" s="15" t="s">
        <v>58</v>
      </c>
      <c r="H12" s="15" t="s">
        <v>57</v>
      </c>
      <c r="I12" s="15" t="s">
        <v>57</v>
      </c>
      <c r="J12" s="19">
        <v>2</v>
      </c>
      <c r="K12" s="8">
        <f>J12+29</f>
        <v>31</v>
      </c>
      <c r="L12" s="8">
        <v>5</v>
      </c>
      <c r="M12" s="8">
        <f>L12+101</f>
        <v>106</v>
      </c>
      <c r="N12" s="22">
        <f t="shared" si="0"/>
        <v>0.4</v>
      </c>
      <c r="O12" s="22">
        <f t="shared" si="0"/>
        <v>0.29245283018867924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19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57</v>
      </c>
      <c r="E14" s="15" t="s">
        <v>57</v>
      </c>
      <c r="F14" s="15" t="s">
        <v>58</v>
      </c>
      <c r="G14" s="15" t="s">
        <v>58</v>
      </c>
      <c r="H14" s="15" t="s">
        <v>57</v>
      </c>
      <c r="I14" s="15" t="s">
        <v>57</v>
      </c>
      <c r="J14" s="19"/>
      <c r="K14" s="8">
        <f>J14+22</f>
        <v>22</v>
      </c>
      <c r="L14" s="8">
        <v>5</v>
      </c>
      <c r="M14" s="8">
        <f>L14+104</f>
        <v>109</v>
      </c>
      <c r="N14" s="22">
        <f>J14/L14</f>
        <v>0</v>
      </c>
      <c r="O14" s="22">
        <f>K14/M14</f>
        <v>0.2018348623853211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19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19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58</v>
      </c>
      <c r="E17" s="15" t="s">
        <v>58</v>
      </c>
      <c r="F17" s="15" t="s">
        <v>58</v>
      </c>
      <c r="G17" s="15" t="s">
        <v>58</v>
      </c>
      <c r="H17" s="15" t="s">
        <v>57</v>
      </c>
      <c r="I17" s="15" t="s">
        <v>57</v>
      </c>
      <c r="J17" s="19">
        <v>1</v>
      </c>
      <c r="K17" s="8">
        <f>J17+14</f>
        <v>15</v>
      </c>
      <c r="L17" s="8">
        <v>4</v>
      </c>
      <c r="M17" s="8">
        <f>L17+76</f>
        <v>80</v>
      </c>
      <c r="N17" s="22">
        <f>J17/L17</f>
        <v>0.25</v>
      </c>
      <c r="O17" s="22">
        <f>K17/M17</f>
        <v>0.1875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57</v>
      </c>
      <c r="E18" s="15" t="s">
        <v>57</v>
      </c>
      <c r="F18" s="15" t="s">
        <v>58</v>
      </c>
      <c r="G18" s="15" t="s">
        <v>58</v>
      </c>
      <c r="H18" s="15" t="s">
        <v>57</v>
      </c>
      <c r="I18" s="15" t="s">
        <v>58</v>
      </c>
      <c r="J18" s="19">
        <v>2</v>
      </c>
      <c r="K18" s="8">
        <f>J18+25</f>
        <v>27</v>
      </c>
      <c r="L18" s="8">
        <v>5</v>
      </c>
      <c r="M18" s="8">
        <f>L18+103</f>
        <v>108</v>
      </c>
      <c r="N18" s="22">
        <f>J18/L18</f>
        <v>0.4</v>
      </c>
      <c r="O18" s="22">
        <f>K18/M18</f>
        <v>0.25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19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57</v>
      </c>
      <c r="E20" s="15" t="s">
        <v>58</v>
      </c>
      <c r="F20" s="15" t="s">
        <v>57</v>
      </c>
      <c r="G20" s="15" t="s">
        <v>57</v>
      </c>
      <c r="H20" s="15" t="s">
        <v>58</v>
      </c>
      <c r="I20" s="15" t="s">
        <v>57</v>
      </c>
      <c r="J20" s="27">
        <v>3</v>
      </c>
      <c r="K20" s="16">
        <f>J20+35</f>
        <v>38</v>
      </c>
      <c r="L20" s="8">
        <v>5</v>
      </c>
      <c r="M20" s="8">
        <f>L20+105</f>
        <v>110</v>
      </c>
      <c r="N20" s="22">
        <f>J20/L20</f>
        <v>0.6</v>
      </c>
      <c r="O20" s="22">
        <f>K20/M20</f>
        <v>0.34545454545454546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19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19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19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57</v>
      </c>
      <c r="F24" s="15" t="s">
        <v>58</v>
      </c>
      <c r="G24" s="15" t="s">
        <v>58</v>
      </c>
      <c r="H24" s="15" t="s">
        <v>58</v>
      </c>
      <c r="I24" s="15" t="s">
        <v>57</v>
      </c>
      <c r="J24" s="19"/>
      <c r="K24" s="8">
        <f>J24+4</f>
        <v>4</v>
      </c>
      <c r="L24" s="16">
        <v>5</v>
      </c>
      <c r="M24" s="8">
        <f>L24+100</f>
        <v>105</v>
      </c>
      <c r="N24" s="22">
        <f>J24/L24</f>
        <v>0</v>
      </c>
      <c r="O24" s="22">
        <f>K24/M24</f>
        <v>0.0380952380952381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19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19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19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48" t="s">
        <v>26</v>
      </c>
      <c r="C28" s="48" t="s">
        <v>27</v>
      </c>
      <c r="D28" s="48" t="s">
        <v>26</v>
      </c>
      <c r="E28" s="48" t="s">
        <v>27</v>
      </c>
      <c r="F28" s="48" t="s">
        <v>26</v>
      </c>
      <c r="G28" s="48" t="s">
        <v>26</v>
      </c>
      <c r="H28" s="48" t="s">
        <v>26</v>
      </c>
      <c r="I28" s="48" t="s">
        <v>26</v>
      </c>
      <c r="J28" s="19">
        <v>3</v>
      </c>
      <c r="K28" s="8">
        <f>J28+24</f>
        <v>27</v>
      </c>
      <c r="L28" s="8">
        <v>5</v>
      </c>
      <c r="M28" s="8">
        <f>L28+80</f>
        <v>85</v>
      </c>
      <c r="N28" s="22">
        <f>J28/L28</f>
        <v>0.6</v>
      </c>
      <c r="O28" s="22">
        <f>K28/M28</f>
        <v>0.3176470588235294</v>
      </c>
      <c r="P28" s="9" t="s">
        <v>80</v>
      </c>
    </row>
    <row r="29" spans="1:16" ht="10.5" customHeight="1">
      <c r="A29" s="5">
        <v>27</v>
      </c>
      <c r="B29" s="45"/>
      <c r="C29" s="45"/>
      <c r="D29" s="45"/>
      <c r="E29" s="45"/>
      <c r="F29" s="45"/>
      <c r="G29" s="45"/>
      <c r="H29" s="45"/>
      <c r="I29" s="45"/>
      <c r="J29" s="26"/>
      <c r="K29" s="8">
        <f>J29+13</f>
        <v>13</v>
      </c>
      <c r="L29" s="8"/>
      <c r="M29" s="8">
        <f>L29+47</f>
        <v>47</v>
      </c>
      <c r="N29" s="22"/>
      <c r="O29" s="22">
        <f aca="true" t="shared" si="1" ref="O29:O37">K29/M29</f>
        <v>0.2765957446808511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57</v>
      </c>
      <c r="E30" s="15" t="s">
        <v>57</v>
      </c>
      <c r="F30" s="15" t="s">
        <v>57</v>
      </c>
      <c r="G30" s="15" t="s">
        <v>58</v>
      </c>
      <c r="H30" s="15" t="s">
        <v>58</v>
      </c>
      <c r="I30" s="15" t="s">
        <v>57</v>
      </c>
      <c r="J30" s="26">
        <v>2</v>
      </c>
      <c r="K30" s="26">
        <f>J30+12</f>
        <v>14</v>
      </c>
      <c r="L30" s="8">
        <v>5</v>
      </c>
      <c r="M30" s="8">
        <f>L30+58</f>
        <v>63</v>
      </c>
      <c r="N30" s="22">
        <f>J30/L30</f>
        <v>0.4</v>
      </c>
      <c r="O30" s="22">
        <f t="shared" si="1"/>
        <v>0.2222222222222222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58</v>
      </c>
      <c r="D31" s="15" t="s">
        <v>57</v>
      </c>
      <c r="E31" s="15" t="s">
        <v>58</v>
      </c>
      <c r="F31" s="15" t="s">
        <v>58</v>
      </c>
      <c r="G31" s="15" t="s">
        <v>57</v>
      </c>
      <c r="H31" s="15" t="s">
        <v>57</v>
      </c>
      <c r="I31" s="15" t="s">
        <v>57</v>
      </c>
      <c r="J31" s="26">
        <v>1</v>
      </c>
      <c r="K31" s="26">
        <f>J31+7</f>
        <v>8</v>
      </c>
      <c r="L31" s="8">
        <v>5</v>
      </c>
      <c r="M31" s="8">
        <f>L31+40</f>
        <v>45</v>
      </c>
      <c r="N31" s="22">
        <f>J31/L31</f>
        <v>0.2</v>
      </c>
      <c r="O31" s="22">
        <f t="shared" si="1"/>
        <v>0.17777777777777778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58</v>
      </c>
      <c r="F32" s="15" t="s">
        <v>57</v>
      </c>
      <c r="G32" s="15" t="s">
        <v>57</v>
      </c>
      <c r="H32" s="15" t="s">
        <v>58</v>
      </c>
      <c r="I32" s="15" t="s">
        <v>57</v>
      </c>
      <c r="J32" s="26">
        <v>1</v>
      </c>
      <c r="K32" s="26">
        <f>J32+18</f>
        <v>19</v>
      </c>
      <c r="L32" s="16">
        <v>5</v>
      </c>
      <c r="M32" s="8">
        <f>L32+62</f>
        <v>67</v>
      </c>
      <c r="N32" s="22">
        <f>J32/L32</f>
        <v>0.2</v>
      </c>
      <c r="O32" s="22">
        <f t="shared" si="1"/>
        <v>0.2835820895522388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48" t="s">
        <v>78</v>
      </c>
      <c r="C34" s="48" t="s">
        <v>79</v>
      </c>
      <c r="D34" s="48" t="s">
        <v>78</v>
      </c>
      <c r="E34" s="48" t="s">
        <v>79</v>
      </c>
      <c r="F34" s="48" t="s">
        <v>78</v>
      </c>
      <c r="G34" s="48" t="s">
        <v>78</v>
      </c>
      <c r="H34" s="48" t="s">
        <v>78</v>
      </c>
      <c r="I34" s="48" t="s">
        <v>78</v>
      </c>
      <c r="J34" s="26">
        <v>2</v>
      </c>
      <c r="K34" s="26">
        <f>J34+13</f>
        <v>15</v>
      </c>
      <c r="L34" s="8">
        <v>5</v>
      </c>
      <c r="M34" s="8">
        <f>L34+41</f>
        <v>46</v>
      </c>
      <c r="N34" s="22">
        <f>J34/L34</f>
        <v>0.4</v>
      </c>
      <c r="O34" s="22">
        <f t="shared" si="1"/>
        <v>0.32608695652173914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58</v>
      </c>
      <c r="F35" s="15" t="s">
        <v>57</v>
      </c>
      <c r="G35" s="15" t="s">
        <v>58</v>
      </c>
      <c r="H35" s="15" t="s">
        <v>57</v>
      </c>
      <c r="I35" s="15" t="s">
        <v>57</v>
      </c>
      <c r="J35" s="26">
        <v>1</v>
      </c>
      <c r="K35" s="26">
        <f>J35+18</f>
        <v>19</v>
      </c>
      <c r="L35" s="8">
        <v>5</v>
      </c>
      <c r="M35" s="8">
        <f>L35+40</f>
        <v>45</v>
      </c>
      <c r="N35" s="22">
        <f>J35/L35</f>
        <v>0.2</v>
      </c>
      <c r="O35" s="22">
        <f t="shared" si="1"/>
        <v>0.4222222222222222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1</v>
      </c>
      <c r="D38" s="1">
        <f t="shared" si="2"/>
        <v>12</v>
      </c>
      <c r="E38" s="1">
        <f t="shared" si="2"/>
        <v>7</v>
      </c>
      <c r="F38" s="1">
        <f t="shared" si="2"/>
        <v>7</v>
      </c>
      <c r="G38" s="1">
        <f t="shared" si="2"/>
        <v>7</v>
      </c>
      <c r="H38" s="1">
        <f t="shared" si="2"/>
        <v>12</v>
      </c>
      <c r="I38" s="1">
        <f t="shared" si="2"/>
        <v>12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4</v>
      </c>
      <c r="C39" s="1">
        <f t="shared" si="3"/>
        <v>15</v>
      </c>
      <c r="D39" s="1">
        <f t="shared" si="3"/>
        <v>4</v>
      </c>
      <c r="E39" s="1">
        <f t="shared" si="3"/>
        <v>9</v>
      </c>
      <c r="F39" s="1">
        <f t="shared" si="3"/>
        <v>9</v>
      </c>
      <c r="G39" s="1">
        <f t="shared" si="3"/>
        <v>9</v>
      </c>
      <c r="H39" s="1">
        <f t="shared" si="3"/>
        <v>4</v>
      </c>
      <c r="I39" s="1">
        <f t="shared" si="3"/>
        <v>4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0.75</v>
      </c>
      <c r="C41" s="11">
        <f t="shared" si="5"/>
        <v>0.0625</v>
      </c>
      <c r="D41" s="11">
        <f t="shared" si="5"/>
        <v>0.75</v>
      </c>
      <c r="E41" s="11">
        <f t="shared" si="5"/>
        <v>0.4375</v>
      </c>
      <c r="F41" s="11">
        <f t="shared" si="5"/>
        <v>0.4375</v>
      </c>
      <c r="G41" s="11">
        <f t="shared" si="5"/>
        <v>0.4375</v>
      </c>
      <c r="H41" s="11">
        <f t="shared" si="5"/>
        <v>0.75</v>
      </c>
      <c r="I41" s="11">
        <f t="shared" si="5"/>
        <v>0.75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0.25</v>
      </c>
      <c r="C42" s="11">
        <f t="shared" si="6"/>
        <v>0.9375</v>
      </c>
      <c r="D42" s="11">
        <f t="shared" si="6"/>
        <v>0.25</v>
      </c>
      <c r="E42" s="11">
        <f t="shared" si="6"/>
        <v>0.5625</v>
      </c>
      <c r="F42" s="11">
        <f t="shared" si="6"/>
        <v>0.5625</v>
      </c>
      <c r="G42" s="11">
        <f t="shared" si="6"/>
        <v>0.5625</v>
      </c>
      <c r="H42" s="11">
        <f t="shared" si="6"/>
        <v>0.25</v>
      </c>
      <c r="I42" s="11">
        <f t="shared" si="6"/>
        <v>0.25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O5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57</v>
      </c>
      <c r="D2" s="15" t="s">
        <v>58</v>
      </c>
      <c r="E2" s="15" t="s">
        <v>58</v>
      </c>
      <c r="F2" s="15" t="s">
        <v>58</v>
      </c>
      <c r="G2" s="15" t="s">
        <v>57</v>
      </c>
      <c r="H2" s="15" t="s">
        <v>58</v>
      </c>
      <c r="I2" s="15" t="s">
        <v>57</v>
      </c>
      <c r="J2" s="19">
        <v>1</v>
      </c>
      <c r="K2" s="8">
        <f>J2+27</f>
        <v>28</v>
      </c>
      <c r="L2" s="8">
        <v>4</v>
      </c>
      <c r="M2" s="8">
        <f>105+L2</f>
        <v>109</v>
      </c>
      <c r="N2" s="22">
        <f>J2/L2</f>
        <v>0.25</v>
      </c>
      <c r="O2" s="22">
        <f>K2/M2</f>
        <v>0.25688073394495414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19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19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19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19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19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57</v>
      </c>
      <c r="E8" s="15" t="s">
        <v>58</v>
      </c>
      <c r="F8" s="15" t="s">
        <v>58</v>
      </c>
      <c r="G8" s="15" t="s">
        <v>57</v>
      </c>
      <c r="H8" s="15" t="s">
        <v>58</v>
      </c>
      <c r="I8" s="15" t="s">
        <v>57</v>
      </c>
      <c r="J8" s="19">
        <v>2</v>
      </c>
      <c r="K8" s="8">
        <f>J8+31</f>
        <v>33</v>
      </c>
      <c r="L8" s="8">
        <v>4</v>
      </c>
      <c r="M8" s="8">
        <f>104+L8</f>
        <v>108</v>
      </c>
      <c r="N8" s="22">
        <f>J8/L8</f>
        <v>0.5</v>
      </c>
      <c r="O8" s="22">
        <f>K8/M8</f>
        <v>0.3055555555555556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19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 t="s">
        <v>57</v>
      </c>
      <c r="C10" s="15" t="s">
        <v>57</v>
      </c>
      <c r="D10" s="15" t="s">
        <v>57</v>
      </c>
      <c r="E10" s="15" t="s">
        <v>58</v>
      </c>
      <c r="F10" s="15" t="s">
        <v>58</v>
      </c>
      <c r="G10" s="15" t="s">
        <v>57</v>
      </c>
      <c r="H10" s="15" t="s">
        <v>57</v>
      </c>
      <c r="I10" s="15" t="s">
        <v>57</v>
      </c>
      <c r="J10" s="19">
        <v>2</v>
      </c>
      <c r="K10" s="8">
        <f>J10+13</f>
        <v>15</v>
      </c>
      <c r="L10" s="8">
        <v>4</v>
      </c>
      <c r="M10" s="8">
        <f>57+L10</f>
        <v>61</v>
      </c>
      <c r="N10" s="22">
        <f aca="true" t="shared" si="0" ref="N10:O12">J10/L10</f>
        <v>0.5</v>
      </c>
      <c r="O10" s="22">
        <f t="shared" si="0"/>
        <v>0.2459016393442623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57</v>
      </c>
      <c r="E11" s="15" t="s">
        <v>57</v>
      </c>
      <c r="F11" s="15" t="s">
        <v>57</v>
      </c>
      <c r="G11" s="15" t="s">
        <v>57</v>
      </c>
      <c r="H11" s="15" t="s">
        <v>58</v>
      </c>
      <c r="I11" s="15" t="s">
        <v>57</v>
      </c>
      <c r="J11" s="19">
        <v>2</v>
      </c>
      <c r="K11" s="8">
        <f>J11+27</f>
        <v>29</v>
      </c>
      <c r="L11" s="8">
        <v>4</v>
      </c>
      <c r="M11" s="8">
        <f>99+L11</f>
        <v>103</v>
      </c>
      <c r="N11" s="22">
        <f t="shared" si="0"/>
        <v>0.5</v>
      </c>
      <c r="O11" s="22">
        <f t="shared" si="0"/>
        <v>0.2815533980582524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58</v>
      </c>
      <c r="J12" s="19">
        <v>2</v>
      </c>
      <c r="K12" s="8">
        <f>J12+29</f>
        <v>31</v>
      </c>
      <c r="L12" s="8">
        <v>4</v>
      </c>
      <c r="M12" s="8">
        <f>L12+101</f>
        <v>105</v>
      </c>
      <c r="N12" s="22">
        <f t="shared" si="0"/>
        <v>0.5</v>
      </c>
      <c r="O12" s="22">
        <f t="shared" si="0"/>
        <v>0.29523809523809524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19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57</v>
      </c>
      <c r="E14" s="15" t="s">
        <v>58</v>
      </c>
      <c r="F14" s="15" t="s">
        <v>58</v>
      </c>
      <c r="G14" s="15" t="s">
        <v>57</v>
      </c>
      <c r="H14" s="15" t="s">
        <v>57</v>
      </c>
      <c r="I14" s="15" t="s">
        <v>57</v>
      </c>
      <c r="J14" s="19"/>
      <c r="K14" s="8">
        <f>J14+22</f>
        <v>22</v>
      </c>
      <c r="L14" s="8">
        <v>4</v>
      </c>
      <c r="M14" s="8">
        <f>L14+104</f>
        <v>108</v>
      </c>
      <c r="N14" s="22">
        <f>J14/L14</f>
        <v>0</v>
      </c>
      <c r="O14" s="22">
        <f>K14/M14</f>
        <v>0.2037037037037037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19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19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57</v>
      </c>
      <c r="H17" s="15" t="s">
        <v>57</v>
      </c>
      <c r="I17" s="15" t="s">
        <v>57</v>
      </c>
      <c r="J17" s="19">
        <v>1</v>
      </c>
      <c r="K17" s="8">
        <f>J17+14</f>
        <v>15</v>
      </c>
      <c r="L17" s="8">
        <v>3</v>
      </c>
      <c r="M17" s="8">
        <f>L17+76</f>
        <v>79</v>
      </c>
      <c r="N17" s="22">
        <f>J17/L17</f>
        <v>0.3333333333333333</v>
      </c>
      <c r="O17" s="22">
        <f>K17/M17</f>
        <v>0.189873417721519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58</v>
      </c>
      <c r="D18" s="15" t="s">
        <v>57</v>
      </c>
      <c r="E18" s="15" t="s">
        <v>58</v>
      </c>
      <c r="F18" s="15" t="s">
        <v>58</v>
      </c>
      <c r="G18" s="15" t="s">
        <v>57</v>
      </c>
      <c r="H18" s="15" t="s">
        <v>58</v>
      </c>
      <c r="I18" s="15" t="s">
        <v>58</v>
      </c>
      <c r="J18" s="19">
        <v>2</v>
      </c>
      <c r="K18" s="8">
        <f>J18+25</f>
        <v>27</v>
      </c>
      <c r="L18" s="8">
        <v>4</v>
      </c>
      <c r="M18" s="8">
        <f>L18+103</f>
        <v>107</v>
      </c>
      <c r="N18" s="22">
        <f>J18/L18</f>
        <v>0.5</v>
      </c>
      <c r="O18" s="22">
        <f>K18/M18</f>
        <v>0.2523364485981308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19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27</v>
      </c>
      <c r="C20" s="35" t="s">
        <v>27</v>
      </c>
      <c r="D20" s="35" t="s">
        <v>26</v>
      </c>
      <c r="E20" s="35" t="s">
        <v>27</v>
      </c>
      <c r="F20" s="35" t="s">
        <v>27</v>
      </c>
      <c r="G20" s="35" t="s">
        <v>26</v>
      </c>
      <c r="H20" s="35" t="s">
        <v>26</v>
      </c>
      <c r="I20" s="35" t="s">
        <v>27</v>
      </c>
      <c r="J20" s="27">
        <v>3</v>
      </c>
      <c r="K20" s="16">
        <f>J20+35</f>
        <v>38</v>
      </c>
      <c r="L20" s="8">
        <v>4</v>
      </c>
      <c r="M20" s="8">
        <f>L20+105</f>
        <v>109</v>
      </c>
      <c r="N20" s="22">
        <f>J20/L20</f>
        <v>0.75</v>
      </c>
      <c r="O20" s="22">
        <f>K20/M20</f>
        <v>0.3486238532110092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19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19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19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58</v>
      </c>
      <c r="E24" s="15" t="s">
        <v>58</v>
      </c>
      <c r="F24" s="15" t="s">
        <v>58</v>
      </c>
      <c r="G24" s="15" t="s">
        <v>58</v>
      </c>
      <c r="H24" s="15" t="s">
        <v>58</v>
      </c>
      <c r="I24" s="15" t="s">
        <v>57</v>
      </c>
      <c r="J24" s="19"/>
      <c r="K24" s="8">
        <f>J24+4</f>
        <v>4</v>
      </c>
      <c r="L24" s="16">
        <v>4</v>
      </c>
      <c r="M24" s="8">
        <f>L24+100</f>
        <v>104</v>
      </c>
      <c r="N24" s="22">
        <f>J24/L24</f>
        <v>0</v>
      </c>
      <c r="O24" s="22">
        <f>K24/M24</f>
        <v>0.038461538461538464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19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19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19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58</v>
      </c>
      <c r="D28" s="15" t="s">
        <v>57</v>
      </c>
      <c r="E28" s="15" t="s">
        <v>58</v>
      </c>
      <c r="F28" s="15" t="s">
        <v>58</v>
      </c>
      <c r="G28" s="15" t="s">
        <v>58</v>
      </c>
      <c r="H28" s="15" t="s">
        <v>58</v>
      </c>
      <c r="I28" s="15" t="s">
        <v>57</v>
      </c>
      <c r="J28" s="19">
        <v>2</v>
      </c>
      <c r="K28" s="8">
        <f>J28+24</f>
        <v>26</v>
      </c>
      <c r="L28" s="8">
        <v>4</v>
      </c>
      <c r="M28" s="8">
        <f>L28+80</f>
        <v>84</v>
      </c>
      <c r="N28" s="22">
        <f>J28/L28</f>
        <v>0.5</v>
      </c>
      <c r="O28" s="22">
        <f>K28/M28</f>
        <v>0.30952380952380953</v>
      </c>
      <c r="P28" s="9" t="s">
        <v>55</v>
      </c>
    </row>
    <row r="29" spans="1:16" ht="10.5" customHeight="1">
      <c r="A29" s="5">
        <v>27</v>
      </c>
      <c r="B29" s="45"/>
      <c r="C29" s="45"/>
      <c r="D29" s="45"/>
      <c r="E29" s="45"/>
      <c r="F29" s="45"/>
      <c r="G29" s="45"/>
      <c r="H29" s="45"/>
      <c r="I29" s="45"/>
      <c r="J29" s="26"/>
      <c r="K29" s="8">
        <f>J29+13</f>
        <v>13</v>
      </c>
      <c r="L29" s="8"/>
      <c r="M29" s="8">
        <f>L29+47</f>
        <v>47</v>
      </c>
      <c r="N29" s="22"/>
      <c r="O29" s="22">
        <f aca="true" t="shared" si="1" ref="O29:O37">K29/M29</f>
        <v>0.2765957446808511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57</v>
      </c>
      <c r="E30" s="15" t="s">
        <v>58</v>
      </c>
      <c r="F30" s="15" t="s">
        <v>58</v>
      </c>
      <c r="G30" s="15" t="s">
        <v>57</v>
      </c>
      <c r="H30" s="15" t="s">
        <v>75</v>
      </c>
      <c r="I30" s="15" t="s">
        <v>58</v>
      </c>
      <c r="J30" s="26">
        <v>2</v>
      </c>
      <c r="K30" s="26">
        <f>J30+12</f>
        <v>14</v>
      </c>
      <c r="L30" s="8">
        <v>4</v>
      </c>
      <c r="M30" s="8">
        <f>L30+58</f>
        <v>62</v>
      </c>
      <c r="N30" s="22">
        <f>J30/L30</f>
        <v>0.5</v>
      </c>
      <c r="O30" s="22">
        <f t="shared" si="1"/>
        <v>0.22580645161290322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57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57</v>
      </c>
      <c r="J31" s="26">
        <v>1</v>
      </c>
      <c r="K31" s="26">
        <f>J31+7</f>
        <v>8</v>
      </c>
      <c r="L31" s="8">
        <v>4</v>
      </c>
      <c r="M31" s="8">
        <f>L31+40</f>
        <v>44</v>
      </c>
      <c r="N31" s="22">
        <f>J31/L31</f>
        <v>0.25</v>
      </c>
      <c r="O31" s="22">
        <f t="shared" si="1"/>
        <v>0.18181818181818182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57</v>
      </c>
      <c r="E32" s="15" t="s">
        <v>57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1</v>
      </c>
      <c r="K32" s="26">
        <f>J32+18</f>
        <v>19</v>
      </c>
      <c r="L32" s="16">
        <v>4</v>
      </c>
      <c r="M32" s="8">
        <f>L32+62</f>
        <v>66</v>
      </c>
      <c r="N32" s="22">
        <f>J32/L32</f>
        <v>0.25</v>
      </c>
      <c r="O32" s="22">
        <f t="shared" si="1"/>
        <v>0.2878787878787879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58</v>
      </c>
      <c r="E34" s="15" t="s">
        <v>58</v>
      </c>
      <c r="F34" s="15" t="s">
        <v>58</v>
      </c>
      <c r="G34" s="15" t="s">
        <v>57</v>
      </c>
      <c r="H34" s="15" t="s">
        <v>58</v>
      </c>
      <c r="I34" s="15" t="s">
        <v>58</v>
      </c>
      <c r="J34" s="26">
        <v>1</v>
      </c>
      <c r="K34" s="26">
        <f>J34+13</f>
        <v>14</v>
      </c>
      <c r="L34" s="8">
        <v>4</v>
      </c>
      <c r="M34" s="8">
        <f>L34+41</f>
        <v>45</v>
      </c>
      <c r="N34" s="22">
        <f>J34/L34</f>
        <v>0.25</v>
      </c>
      <c r="O34" s="22">
        <f t="shared" si="1"/>
        <v>0.3111111111111111</v>
      </c>
      <c r="P34" s="9" t="s">
        <v>66</v>
      </c>
    </row>
    <row r="35" spans="1:16" ht="10.5" customHeight="1">
      <c r="A35" s="5">
        <v>33</v>
      </c>
      <c r="B35" s="35" t="s">
        <v>27</v>
      </c>
      <c r="C35" s="35" t="s">
        <v>27</v>
      </c>
      <c r="D35" s="35" t="s">
        <v>26</v>
      </c>
      <c r="E35" s="35" t="s">
        <v>27</v>
      </c>
      <c r="F35" s="35" t="s">
        <v>27</v>
      </c>
      <c r="G35" s="35" t="s">
        <v>26</v>
      </c>
      <c r="H35" s="35" t="s">
        <v>26</v>
      </c>
      <c r="I35" s="35" t="s">
        <v>27</v>
      </c>
      <c r="J35" s="26">
        <v>1</v>
      </c>
      <c r="K35" s="26">
        <f>J35+18</f>
        <v>19</v>
      </c>
      <c r="L35" s="8">
        <v>4</v>
      </c>
      <c r="M35" s="8">
        <f>L35+40</f>
        <v>44</v>
      </c>
      <c r="N35" s="22">
        <f>J35/L35</f>
        <v>0.25</v>
      </c>
      <c r="O35" s="22">
        <f t="shared" si="1"/>
        <v>0.4318181818181818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7</v>
      </c>
      <c r="C38" s="1">
        <f t="shared" si="2"/>
        <v>6</v>
      </c>
      <c r="D38" s="1">
        <f t="shared" si="2"/>
        <v>12</v>
      </c>
      <c r="E38" s="1">
        <f t="shared" si="2"/>
        <v>3</v>
      </c>
      <c r="F38" s="1">
        <f t="shared" si="2"/>
        <v>1</v>
      </c>
      <c r="G38" s="1">
        <f t="shared" si="2"/>
        <v>14</v>
      </c>
      <c r="H38" s="1">
        <f t="shared" si="2"/>
        <v>6</v>
      </c>
      <c r="I38" s="1">
        <f t="shared" si="2"/>
        <v>10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9</v>
      </c>
      <c r="C39" s="1">
        <f t="shared" si="3"/>
        <v>10</v>
      </c>
      <c r="D39" s="1">
        <f t="shared" si="3"/>
        <v>4</v>
      </c>
      <c r="E39" s="1">
        <f t="shared" si="3"/>
        <v>13</v>
      </c>
      <c r="F39" s="1">
        <f t="shared" si="3"/>
        <v>15</v>
      </c>
      <c r="G39" s="1">
        <f t="shared" si="3"/>
        <v>2</v>
      </c>
      <c r="H39" s="1">
        <f t="shared" si="3"/>
        <v>9</v>
      </c>
      <c r="I39" s="1">
        <f t="shared" si="3"/>
        <v>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0.4375</v>
      </c>
      <c r="C41" s="11">
        <f t="shared" si="5"/>
        <v>0.375</v>
      </c>
      <c r="D41" s="11">
        <f t="shared" si="5"/>
        <v>0.75</v>
      </c>
      <c r="E41" s="11">
        <f t="shared" si="5"/>
        <v>0.1875</v>
      </c>
      <c r="F41" s="11">
        <f t="shared" si="5"/>
        <v>0.0625</v>
      </c>
      <c r="G41" s="11">
        <f t="shared" si="5"/>
        <v>0.875</v>
      </c>
      <c r="H41" s="11">
        <f t="shared" si="5"/>
        <v>0.375</v>
      </c>
      <c r="I41" s="11">
        <f t="shared" si="5"/>
        <v>0.625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0.5625</v>
      </c>
      <c r="C42" s="11">
        <f t="shared" si="6"/>
        <v>0.625</v>
      </c>
      <c r="D42" s="11">
        <f t="shared" si="6"/>
        <v>0.25</v>
      </c>
      <c r="E42" s="11">
        <f t="shared" si="6"/>
        <v>0.8125</v>
      </c>
      <c r="F42" s="11">
        <f t="shared" si="6"/>
        <v>0.9375</v>
      </c>
      <c r="G42" s="11">
        <f t="shared" si="6"/>
        <v>0.125</v>
      </c>
      <c r="H42" s="11">
        <f t="shared" si="6"/>
        <v>0.5625</v>
      </c>
      <c r="I42" s="11">
        <f t="shared" si="6"/>
        <v>0.375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25" sqref="L2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57</v>
      </c>
      <c r="E2" s="15" t="s">
        <v>58</v>
      </c>
      <c r="F2" s="15" t="s">
        <v>58</v>
      </c>
      <c r="G2" s="15" t="s">
        <v>58</v>
      </c>
      <c r="H2" s="15" t="s">
        <v>58</v>
      </c>
      <c r="I2" s="15" t="s">
        <v>58</v>
      </c>
      <c r="J2" s="8">
        <v>7</v>
      </c>
      <c r="K2" s="8">
        <f>J2+27</f>
        <v>34</v>
      </c>
      <c r="L2" s="8">
        <v>39</v>
      </c>
      <c r="M2" s="8">
        <f>105+L2</f>
        <v>144</v>
      </c>
      <c r="N2" s="22">
        <f>J2/L2</f>
        <v>0.1794871794871795</v>
      </c>
      <c r="O2" s="22">
        <f>K2/M2</f>
        <v>0.2361111111111111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50" t="s">
        <v>27</v>
      </c>
      <c r="C8" s="50" t="s">
        <v>27</v>
      </c>
      <c r="D8" s="50" t="s">
        <v>26</v>
      </c>
      <c r="E8" s="50" t="s">
        <v>27</v>
      </c>
      <c r="F8" s="50" t="s">
        <v>26</v>
      </c>
      <c r="G8" s="50" t="s">
        <v>27</v>
      </c>
      <c r="H8" s="50" t="s">
        <v>26</v>
      </c>
      <c r="I8" s="50" t="s">
        <v>27</v>
      </c>
      <c r="J8" s="8">
        <v>12</v>
      </c>
      <c r="K8" s="8">
        <f>J8+31</f>
        <v>43</v>
      </c>
      <c r="L8" s="8">
        <v>39</v>
      </c>
      <c r="M8" s="8">
        <f>104+L8</f>
        <v>143</v>
      </c>
      <c r="N8" s="22">
        <f>J8/L8</f>
        <v>0.3076923076923077</v>
      </c>
      <c r="O8" s="22">
        <f>K8/M8</f>
        <v>0.3006993006993007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57</v>
      </c>
      <c r="E11" s="15" t="s">
        <v>58</v>
      </c>
      <c r="F11" s="15" t="s">
        <v>58</v>
      </c>
      <c r="G11" s="15" t="s">
        <v>58</v>
      </c>
      <c r="H11" s="15" t="s">
        <v>57</v>
      </c>
      <c r="I11" s="15" t="s">
        <v>57</v>
      </c>
      <c r="J11" s="8">
        <v>8</v>
      </c>
      <c r="K11" s="8">
        <f>J11+27</f>
        <v>35</v>
      </c>
      <c r="L11" s="8">
        <v>37</v>
      </c>
      <c r="M11" s="8">
        <f>99+L11</f>
        <v>136</v>
      </c>
      <c r="N11" s="22">
        <f t="shared" si="0"/>
        <v>0.21621621621621623</v>
      </c>
      <c r="O11" s="22">
        <f t="shared" si="0"/>
        <v>0.25735294117647056</v>
      </c>
      <c r="P11" s="9" t="s">
        <v>38</v>
      </c>
    </row>
    <row r="12" spans="1:16" ht="10.5" customHeight="1">
      <c r="A12" s="5">
        <v>10</v>
      </c>
      <c r="B12" s="74" t="s">
        <v>27</v>
      </c>
      <c r="C12" s="74" t="s">
        <v>27</v>
      </c>
      <c r="D12" s="74" t="s">
        <v>26</v>
      </c>
      <c r="E12" s="74" t="s">
        <v>27</v>
      </c>
      <c r="F12" s="74" t="s">
        <v>27</v>
      </c>
      <c r="G12" s="74" t="s">
        <v>27</v>
      </c>
      <c r="H12" s="74" t="s">
        <v>26</v>
      </c>
      <c r="I12" s="74" t="s">
        <v>26</v>
      </c>
      <c r="J12" s="8">
        <v>5</v>
      </c>
      <c r="K12" s="8">
        <f>J12+29</f>
        <v>34</v>
      </c>
      <c r="L12" s="8">
        <v>39</v>
      </c>
      <c r="M12" s="8">
        <f>L12+101</f>
        <v>140</v>
      </c>
      <c r="N12" s="22">
        <f t="shared" si="0"/>
        <v>0.1282051282051282</v>
      </c>
      <c r="O12" s="22">
        <f t="shared" si="0"/>
        <v>0.24285714285714285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58</v>
      </c>
      <c r="H14" s="15" t="s">
        <v>57</v>
      </c>
      <c r="I14" s="15" t="s">
        <v>57</v>
      </c>
      <c r="J14" s="8">
        <v>5</v>
      </c>
      <c r="K14" s="8">
        <f>J14+22</f>
        <v>27</v>
      </c>
      <c r="L14" s="8">
        <v>39</v>
      </c>
      <c r="M14" s="8">
        <f>L14+104</f>
        <v>143</v>
      </c>
      <c r="N14" s="22">
        <f>J14/L14</f>
        <v>0.1282051282051282</v>
      </c>
      <c r="O14" s="22">
        <f>K14/M14</f>
        <v>0.1888111888111888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58</v>
      </c>
      <c r="E17" s="15" t="s">
        <v>57</v>
      </c>
      <c r="F17" s="15" t="s">
        <v>58</v>
      </c>
      <c r="G17" s="15" t="s">
        <v>58</v>
      </c>
      <c r="H17" s="15" t="s">
        <v>58</v>
      </c>
      <c r="I17" s="15" t="s">
        <v>57</v>
      </c>
      <c r="J17" s="8">
        <v>5</v>
      </c>
      <c r="K17" s="8">
        <f>J17+14</f>
        <v>19</v>
      </c>
      <c r="L17" s="8">
        <v>26</v>
      </c>
      <c r="M17" s="8">
        <f>L17+76</f>
        <v>102</v>
      </c>
      <c r="N17" s="22">
        <f>J17/L17</f>
        <v>0.19230769230769232</v>
      </c>
      <c r="O17" s="22">
        <f>K17/M17</f>
        <v>0.18627450980392157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57</v>
      </c>
      <c r="E18" s="15" t="s">
        <v>58</v>
      </c>
      <c r="F18" s="15" t="s">
        <v>57</v>
      </c>
      <c r="G18" s="15" t="s">
        <v>57</v>
      </c>
      <c r="H18" s="15" t="s">
        <v>57</v>
      </c>
      <c r="I18" s="15" t="s">
        <v>58</v>
      </c>
      <c r="J18" s="8">
        <v>8</v>
      </c>
      <c r="K18" s="8">
        <f>J18+25</f>
        <v>33</v>
      </c>
      <c r="L18" s="8">
        <v>39</v>
      </c>
      <c r="M18" s="8">
        <f>L18+103</f>
        <v>142</v>
      </c>
      <c r="N18" s="22">
        <f>J18/L18</f>
        <v>0.20512820512820512</v>
      </c>
      <c r="O18" s="22">
        <f>K18/M18</f>
        <v>0.2323943661971831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75</v>
      </c>
      <c r="E20" s="15" t="s">
        <v>57</v>
      </c>
      <c r="F20" s="15" t="s">
        <v>57</v>
      </c>
      <c r="G20" s="15" t="s">
        <v>58</v>
      </c>
      <c r="H20" s="15" t="s">
        <v>57</v>
      </c>
      <c r="I20" s="15" t="s">
        <v>58</v>
      </c>
      <c r="J20" s="16">
        <v>10</v>
      </c>
      <c r="K20" s="16">
        <f>J20+35</f>
        <v>45</v>
      </c>
      <c r="L20" s="8">
        <v>39</v>
      </c>
      <c r="M20" s="8">
        <f>L20+105</f>
        <v>144</v>
      </c>
      <c r="N20" s="22">
        <f>J20/L20</f>
        <v>0.2564102564102564</v>
      </c>
      <c r="O20" s="22">
        <f>K20/M20</f>
        <v>0.3125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57</v>
      </c>
      <c r="E24" s="15" t="s">
        <v>58</v>
      </c>
      <c r="F24" s="15" t="s">
        <v>57</v>
      </c>
      <c r="G24" s="15" t="s">
        <v>58</v>
      </c>
      <c r="H24" s="15" t="s">
        <v>57</v>
      </c>
      <c r="I24" s="15" t="s">
        <v>57</v>
      </c>
      <c r="J24" s="8">
        <v>2</v>
      </c>
      <c r="K24" s="8">
        <f>J24+4</f>
        <v>6</v>
      </c>
      <c r="L24" s="16">
        <v>37</v>
      </c>
      <c r="M24" s="8">
        <f>L24+100</f>
        <v>137</v>
      </c>
      <c r="N24" s="22">
        <f>J24/L24</f>
        <v>0.05405405405405406</v>
      </c>
      <c r="O24" s="22">
        <f>K24/M24</f>
        <v>0.043795620437956206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74" t="s">
        <v>27</v>
      </c>
      <c r="C28" s="74" t="s">
        <v>27</v>
      </c>
      <c r="D28" s="74" t="s">
        <v>26</v>
      </c>
      <c r="E28" s="74" t="s">
        <v>27</v>
      </c>
      <c r="F28" s="74" t="s">
        <v>27</v>
      </c>
      <c r="G28" s="74" t="s">
        <v>27</v>
      </c>
      <c r="H28" s="74" t="s">
        <v>26</v>
      </c>
      <c r="I28" s="74" t="s">
        <v>26</v>
      </c>
      <c r="J28" s="8">
        <v>14</v>
      </c>
      <c r="K28" s="8">
        <f>J28+24</f>
        <v>38</v>
      </c>
      <c r="L28" s="8">
        <v>39</v>
      </c>
      <c r="M28" s="8">
        <f>L28+80</f>
        <v>119</v>
      </c>
      <c r="N28" s="22">
        <f aca="true" t="shared" si="1" ref="N28:O32">J28/L28</f>
        <v>0.358974358974359</v>
      </c>
      <c r="O28" s="22">
        <f t="shared" si="1"/>
        <v>0.31932773109243695</v>
      </c>
      <c r="P28" s="9" t="s">
        <v>55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6">
        <v>3</v>
      </c>
      <c r="K29" s="8">
        <f>J29+13</f>
        <v>16</v>
      </c>
      <c r="L29" s="8">
        <v>26</v>
      </c>
      <c r="M29" s="8">
        <f>L29+47</f>
        <v>73</v>
      </c>
      <c r="N29" s="22">
        <f t="shared" si="1"/>
        <v>0.11538461538461539</v>
      </c>
      <c r="O29" s="22">
        <f t="shared" si="1"/>
        <v>0.2191780821917808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57</v>
      </c>
      <c r="E30" s="15" t="s">
        <v>58</v>
      </c>
      <c r="F30" s="15" t="s">
        <v>58</v>
      </c>
      <c r="G30" s="15" t="s">
        <v>58</v>
      </c>
      <c r="H30" s="15" t="s">
        <v>57</v>
      </c>
      <c r="I30" s="15" t="s">
        <v>57</v>
      </c>
      <c r="J30" s="26">
        <v>5</v>
      </c>
      <c r="K30" s="26">
        <f>J30+12</f>
        <v>17</v>
      </c>
      <c r="L30" s="8">
        <v>32</v>
      </c>
      <c r="M30" s="8">
        <f>L30+58</f>
        <v>90</v>
      </c>
      <c r="N30" s="22">
        <f t="shared" si="1"/>
        <v>0.15625</v>
      </c>
      <c r="O30" s="22">
        <f t="shared" si="1"/>
        <v>0.18888888888888888</v>
      </c>
      <c r="P30" s="9" t="s">
        <v>20</v>
      </c>
    </row>
    <row r="31" spans="1:16" ht="10.5" customHeight="1">
      <c r="A31" s="5">
        <v>29</v>
      </c>
      <c r="B31" s="50" t="s">
        <v>27</v>
      </c>
      <c r="C31" s="50" t="s">
        <v>27</v>
      </c>
      <c r="D31" s="50" t="s">
        <v>26</v>
      </c>
      <c r="E31" s="50" t="s">
        <v>27</v>
      </c>
      <c r="F31" s="50" t="s">
        <v>26</v>
      </c>
      <c r="G31" s="50" t="s">
        <v>27</v>
      </c>
      <c r="H31" s="50" t="s">
        <v>26</v>
      </c>
      <c r="I31" s="50" t="s">
        <v>27</v>
      </c>
      <c r="J31" s="26">
        <v>6</v>
      </c>
      <c r="K31" s="26">
        <f>J31+7</f>
        <v>13</v>
      </c>
      <c r="L31" s="8">
        <v>39</v>
      </c>
      <c r="M31" s="8">
        <f>L31+40</f>
        <v>79</v>
      </c>
      <c r="N31" s="22">
        <f t="shared" si="1"/>
        <v>0.15384615384615385</v>
      </c>
      <c r="O31" s="22">
        <f t="shared" si="1"/>
        <v>0.16455696202531644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58</v>
      </c>
      <c r="F32" s="15" t="s">
        <v>58</v>
      </c>
      <c r="G32" s="15" t="s">
        <v>58</v>
      </c>
      <c r="H32" s="15" t="s">
        <v>58</v>
      </c>
      <c r="I32" s="15" t="s">
        <v>57</v>
      </c>
      <c r="J32" s="26">
        <v>6</v>
      </c>
      <c r="K32" s="26">
        <f>J32+18</f>
        <v>24</v>
      </c>
      <c r="L32" s="16">
        <v>39</v>
      </c>
      <c r="M32" s="8">
        <f>L32+62</f>
        <v>101</v>
      </c>
      <c r="N32" s="22">
        <f t="shared" si="1"/>
        <v>0.15384615384615385</v>
      </c>
      <c r="O32" s="22">
        <f t="shared" si="1"/>
        <v>0.2376237623762376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44"/>
      <c r="C34" s="44"/>
      <c r="D34" s="44"/>
      <c r="E34" s="44"/>
      <c r="F34" s="44"/>
      <c r="G34" s="44"/>
      <c r="H34" s="44"/>
      <c r="I34" s="44"/>
      <c r="J34" s="26">
        <v>6</v>
      </c>
      <c r="K34" s="26">
        <f>J34+13</f>
        <v>19</v>
      </c>
      <c r="L34" s="8">
        <v>26</v>
      </c>
      <c r="M34" s="8">
        <f>L34+41</f>
        <v>67</v>
      </c>
      <c r="N34" s="22">
        <f>J34/L34</f>
        <v>0.23076923076923078</v>
      </c>
      <c r="O34" s="22">
        <f>K34/M34</f>
        <v>0.2835820895522388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57</v>
      </c>
      <c r="G35" s="15" t="s">
        <v>58</v>
      </c>
      <c r="H35" s="15" t="s">
        <v>58</v>
      </c>
      <c r="I35" s="15" t="s">
        <v>57</v>
      </c>
      <c r="J35" s="26">
        <v>4</v>
      </c>
      <c r="K35" s="26">
        <f>J35+18</f>
        <v>22</v>
      </c>
      <c r="L35" s="8">
        <v>39</v>
      </c>
      <c r="M35" s="8">
        <f>L35+40</f>
        <v>79</v>
      </c>
      <c r="N35" s="22">
        <f>J35/L35</f>
        <v>0.10256410256410256</v>
      </c>
      <c r="O35" s="22">
        <f>K35/M35</f>
        <v>0.27848101265822783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5</v>
      </c>
      <c r="C38" s="1">
        <f t="shared" si="2"/>
        <v>1</v>
      </c>
      <c r="D38" s="1">
        <f t="shared" si="2"/>
        <v>9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10</v>
      </c>
      <c r="I38" s="1">
        <f t="shared" si="2"/>
        <v>9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9</v>
      </c>
      <c r="C39" s="1">
        <f t="shared" si="3"/>
        <v>13</v>
      </c>
      <c r="D39" s="1">
        <f t="shared" si="3"/>
        <v>4</v>
      </c>
      <c r="E39" s="1">
        <f t="shared" si="3"/>
        <v>12</v>
      </c>
      <c r="F39" s="1">
        <f t="shared" si="3"/>
        <v>8</v>
      </c>
      <c r="G39" s="1">
        <f t="shared" si="3"/>
        <v>13</v>
      </c>
      <c r="H39" s="1">
        <f t="shared" si="3"/>
        <v>4</v>
      </c>
      <c r="I39" s="1">
        <f t="shared" si="3"/>
        <v>5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0.35714285714285715</v>
      </c>
      <c r="C41" s="11">
        <f t="shared" si="5"/>
        <v>0.07142857142857142</v>
      </c>
      <c r="D41" s="11">
        <f t="shared" si="5"/>
        <v>0.6428571428571429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0.07142857142857142</v>
      </c>
      <c r="H41" s="11">
        <f t="shared" si="5"/>
        <v>0.7142857142857143</v>
      </c>
      <c r="I41" s="11">
        <f t="shared" si="5"/>
        <v>0.6428571428571429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0.6428571428571429</v>
      </c>
      <c r="C42" s="11">
        <f t="shared" si="6"/>
        <v>0.9285714285714286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0.9285714285714286</v>
      </c>
      <c r="H42" s="11">
        <f t="shared" si="6"/>
        <v>0.2857142857142857</v>
      </c>
      <c r="I42" s="11">
        <f t="shared" si="6"/>
        <v>0.35714285714285715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O5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74</v>
      </c>
      <c r="C2" s="15" t="s">
        <v>57</v>
      </c>
      <c r="D2" s="15" t="s">
        <v>58</v>
      </c>
      <c r="E2" s="15" t="s">
        <v>57</v>
      </c>
      <c r="F2" s="15" t="s">
        <v>74</v>
      </c>
      <c r="G2" s="15" t="s">
        <v>74</v>
      </c>
      <c r="H2" s="15" t="s">
        <v>74</v>
      </c>
      <c r="I2" s="15" t="s">
        <v>74</v>
      </c>
      <c r="J2" s="19">
        <v>1</v>
      </c>
      <c r="K2" s="8">
        <f>J2+27</f>
        <v>28</v>
      </c>
      <c r="L2" s="8">
        <v>3</v>
      </c>
      <c r="M2" s="8">
        <f>105+L2</f>
        <v>108</v>
      </c>
      <c r="N2" s="22">
        <f>J2/L2</f>
        <v>0.3333333333333333</v>
      </c>
      <c r="O2" s="22">
        <f>K2/M2</f>
        <v>0.25925925925925924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19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19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19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19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19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44" t="s">
        <v>27</v>
      </c>
      <c r="C8" s="44" t="s">
        <v>26</v>
      </c>
      <c r="D8" s="44" t="s">
        <v>26</v>
      </c>
      <c r="E8" s="44" t="s">
        <v>26</v>
      </c>
      <c r="F8" s="44" t="s">
        <v>27</v>
      </c>
      <c r="G8" s="44" t="s">
        <v>26</v>
      </c>
      <c r="H8" s="44" t="s">
        <v>26</v>
      </c>
      <c r="I8" s="44" t="s">
        <v>27</v>
      </c>
      <c r="J8" s="19">
        <v>2</v>
      </c>
      <c r="K8" s="8">
        <f>J8+31</f>
        <v>33</v>
      </c>
      <c r="L8" s="8">
        <v>3</v>
      </c>
      <c r="M8" s="8">
        <f>104+L8</f>
        <v>107</v>
      </c>
      <c r="N8" s="22">
        <f>J8/L8</f>
        <v>0.6666666666666666</v>
      </c>
      <c r="O8" s="22">
        <f>K8/M8</f>
        <v>0.308411214953271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19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2" t="s">
        <v>71</v>
      </c>
      <c r="C10" s="52" t="s">
        <v>70</v>
      </c>
      <c r="D10" s="52" t="s">
        <v>71</v>
      </c>
      <c r="E10" s="52" t="s">
        <v>70</v>
      </c>
      <c r="F10" s="52" t="s">
        <v>71</v>
      </c>
      <c r="G10" s="52" t="s">
        <v>70</v>
      </c>
      <c r="H10" s="52" t="s">
        <v>70</v>
      </c>
      <c r="I10" s="52" t="s">
        <v>70</v>
      </c>
      <c r="J10" s="19">
        <v>2</v>
      </c>
      <c r="K10" s="8">
        <f>J10+13</f>
        <v>15</v>
      </c>
      <c r="L10" s="8">
        <v>3</v>
      </c>
      <c r="M10" s="8">
        <f>57+L10</f>
        <v>60</v>
      </c>
      <c r="N10" s="22">
        <f aca="true" t="shared" si="0" ref="N10:O12">J10/L10</f>
        <v>0.6666666666666666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44" t="s">
        <v>76</v>
      </c>
      <c r="C11" s="44" t="s">
        <v>77</v>
      </c>
      <c r="D11" s="44" t="s">
        <v>77</v>
      </c>
      <c r="E11" s="44" t="s">
        <v>77</v>
      </c>
      <c r="F11" s="44" t="s">
        <v>76</v>
      </c>
      <c r="G11" s="44" t="s">
        <v>77</v>
      </c>
      <c r="H11" s="44" t="s">
        <v>77</v>
      </c>
      <c r="I11" s="44" t="s">
        <v>76</v>
      </c>
      <c r="J11" s="19">
        <v>2</v>
      </c>
      <c r="K11" s="8">
        <f>J11+27</f>
        <v>29</v>
      </c>
      <c r="L11" s="8">
        <v>3</v>
      </c>
      <c r="M11" s="8">
        <f>99+L11</f>
        <v>102</v>
      </c>
      <c r="N11" s="22">
        <f t="shared" si="0"/>
        <v>0.6666666666666666</v>
      </c>
      <c r="O11" s="22">
        <f t="shared" si="0"/>
        <v>0.28431372549019607</v>
      </c>
      <c r="P11" s="9" t="s">
        <v>38</v>
      </c>
    </row>
    <row r="12" spans="1:16" ht="10.5" customHeight="1">
      <c r="A12" s="5">
        <v>10</v>
      </c>
      <c r="B12" s="52" t="s">
        <v>27</v>
      </c>
      <c r="C12" s="52" t="s">
        <v>26</v>
      </c>
      <c r="D12" s="52" t="s">
        <v>27</v>
      </c>
      <c r="E12" s="52" t="s">
        <v>26</v>
      </c>
      <c r="F12" s="52" t="s">
        <v>27</v>
      </c>
      <c r="G12" s="52" t="s">
        <v>26</v>
      </c>
      <c r="H12" s="52" t="s">
        <v>26</v>
      </c>
      <c r="I12" s="52" t="s">
        <v>26</v>
      </c>
      <c r="J12" s="19">
        <v>2</v>
      </c>
      <c r="K12" s="8">
        <f>J12+29</f>
        <v>31</v>
      </c>
      <c r="L12" s="8">
        <v>3</v>
      </c>
      <c r="M12" s="8">
        <f>L12+101</f>
        <v>104</v>
      </c>
      <c r="N12" s="22">
        <f t="shared" si="0"/>
        <v>0.6666666666666666</v>
      </c>
      <c r="O12" s="22">
        <f t="shared" si="0"/>
        <v>0.2980769230769231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19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58</v>
      </c>
      <c r="E14" s="15" t="s">
        <v>57</v>
      </c>
      <c r="F14" s="15" t="s">
        <v>57</v>
      </c>
      <c r="G14" s="15" t="s">
        <v>75</v>
      </c>
      <c r="H14" s="15" t="s">
        <v>57</v>
      </c>
      <c r="I14" s="15" t="s">
        <v>58</v>
      </c>
      <c r="J14" s="19"/>
      <c r="K14" s="8">
        <f>J14+22</f>
        <v>22</v>
      </c>
      <c r="L14" s="8">
        <v>3</v>
      </c>
      <c r="M14" s="8">
        <f>L14+104</f>
        <v>107</v>
      </c>
      <c r="N14" s="22">
        <f>J14/L14</f>
        <v>0</v>
      </c>
      <c r="O14" s="22">
        <f>K14/M14</f>
        <v>0.205607476635514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19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19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8" t="s">
        <v>72</v>
      </c>
      <c r="C17" s="18" t="s">
        <v>73</v>
      </c>
      <c r="D17" s="18" t="s">
        <v>72</v>
      </c>
      <c r="E17" s="18" t="s">
        <v>73</v>
      </c>
      <c r="F17" s="18" t="s">
        <v>72</v>
      </c>
      <c r="G17" s="18" t="s">
        <v>72</v>
      </c>
      <c r="H17" s="18" t="s">
        <v>73</v>
      </c>
      <c r="I17" s="18" t="s">
        <v>72</v>
      </c>
      <c r="J17" s="19">
        <v>1</v>
      </c>
      <c r="K17" s="8">
        <f>J17+14</f>
        <v>15</v>
      </c>
      <c r="L17" s="8">
        <v>2</v>
      </c>
      <c r="M17" s="8">
        <f>L17+76</f>
        <v>78</v>
      </c>
      <c r="N17" s="22">
        <f>J17/L17</f>
        <v>0.5</v>
      </c>
      <c r="O17" s="22">
        <f>K17/M17</f>
        <v>0.19230769230769232</v>
      </c>
      <c r="P17" s="9" t="s">
        <v>44</v>
      </c>
    </row>
    <row r="18" spans="1:16" ht="10.5" customHeight="1">
      <c r="A18" s="5">
        <v>16</v>
      </c>
      <c r="B18" s="48" t="s">
        <v>27</v>
      </c>
      <c r="C18" s="48" t="s">
        <v>26</v>
      </c>
      <c r="D18" s="48" t="s">
        <v>27</v>
      </c>
      <c r="E18" s="48" t="s">
        <v>26</v>
      </c>
      <c r="F18" s="48" t="s">
        <v>27</v>
      </c>
      <c r="G18" s="48" t="s">
        <v>27</v>
      </c>
      <c r="H18" s="48" t="s">
        <v>26</v>
      </c>
      <c r="I18" s="48" t="s">
        <v>26</v>
      </c>
      <c r="J18" s="19">
        <v>2</v>
      </c>
      <c r="K18" s="8">
        <f>J18+25</f>
        <v>27</v>
      </c>
      <c r="L18" s="8">
        <v>3</v>
      </c>
      <c r="M18" s="8">
        <f>L18+103</f>
        <v>106</v>
      </c>
      <c r="N18" s="22">
        <f>J18/L18</f>
        <v>0.6666666666666666</v>
      </c>
      <c r="O18" s="22">
        <f>K18/M18</f>
        <v>0.25471698113207547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19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8" t="s">
        <v>72</v>
      </c>
      <c r="C20" s="18" t="s">
        <v>73</v>
      </c>
      <c r="D20" s="18" t="s">
        <v>72</v>
      </c>
      <c r="E20" s="18" t="s">
        <v>73</v>
      </c>
      <c r="F20" s="18" t="s">
        <v>72</v>
      </c>
      <c r="G20" s="18" t="s">
        <v>72</v>
      </c>
      <c r="H20" s="18" t="s">
        <v>73</v>
      </c>
      <c r="I20" s="18" t="s">
        <v>72</v>
      </c>
      <c r="J20" s="27">
        <v>2</v>
      </c>
      <c r="K20" s="16">
        <f>J20+35</f>
        <v>37</v>
      </c>
      <c r="L20" s="8">
        <v>3</v>
      </c>
      <c r="M20" s="8">
        <f>L20+105</f>
        <v>108</v>
      </c>
      <c r="N20" s="22">
        <f>J20/L20</f>
        <v>0.6666666666666666</v>
      </c>
      <c r="O20" s="22">
        <f>K20/M20</f>
        <v>0.3425925925925926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19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19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19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58</v>
      </c>
      <c r="E24" s="15" t="s">
        <v>57</v>
      </c>
      <c r="F24" s="15" t="s">
        <v>57</v>
      </c>
      <c r="G24" s="15" t="s">
        <v>58</v>
      </c>
      <c r="H24" s="15" t="s">
        <v>57</v>
      </c>
      <c r="I24" s="15" t="s">
        <v>58</v>
      </c>
      <c r="J24" s="19"/>
      <c r="K24" s="8">
        <f>J24+4</f>
        <v>4</v>
      </c>
      <c r="L24" s="16">
        <v>3</v>
      </c>
      <c r="M24" s="8">
        <f>L24+100</f>
        <v>103</v>
      </c>
      <c r="N24" s="22">
        <f>J24/L24</f>
        <v>0</v>
      </c>
      <c r="O24" s="22">
        <f>K24/M24</f>
        <v>0.038834951456310676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19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19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19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52" t="s">
        <v>71</v>
      </c>
      <c r="C28" s="52" t="s">
        <v>70</v>
      </c>
      <c r="D28" s="52" t="s">
        <v>71</v>
      </c>
      <c r="E28" s="52" t="s">
        <v>70</v>
      </c>
      <c r="F28" s="52" t="s">
        <v>71</v>
      </c>
      <c r="G28" s="52" t="s">
        <v>70</v>
      </c>
      <c r="H28" s="52" t="s">
        <v>70</v>
      </c>
      <c r="I28" s="52" t="s">
        <v>70</v>
      </c>
      <c r="J28" s="19">
        <v>2</v>
      </c>
      <c r="K28" s="8">
        <f>J28+24</f>
        <v>26</v>
      </c>
      <c r="L28" s="8">
        <v>3</v>
      </c>
      <c r="M28" s="8">
        <f>L28+80</f>
        <v>83</v>
      </c>
      <c r="N28" s="22">
        <f>J28/L28</f>
        <v>0.6666666666666666</v>
      </c>
      <c r="O28" s="22">
        <f>K28/M28</f>
        <v>0.3132530120481928</v>
      </c>
      <c r="P28" s="9" t="s">
        <v>55</v>
      </c>
    </row>
    <row r="29" spans="1:16" ht="10.5" customHeight="1">
      <c r="A29" s="5">
        <v>27</v>
      </c>
      <c r="B29" s="45"/>
      <c r="C29" s="45"/>
      <c r="D29" s="45"/>
      <c r="E29" s="45"/>
      <c r="F29" s="45"/>
      <c r="G29" s="45"/>
      <c r="H29" s="45"/>
      <c r="I29" s="45"/>
      <c r="J29" s="26"/>
      <c r="K29" s="8">
        <f>J29+13</f>
        <v>13</v>
      </c>
      <c r="L29" s="8"/>
      <c r="M29" s="8">
        <f>L29+47</f>
        <v>47</v>
      </c>
      <c r="N29" s="22"/>
      <c r="O29" s="22">
        <f aca="true" t="shared" si="1" ref="O29:O37">K29/M29</f>
        <v>0.2765957446808511</v>
      </c>
      <c r="P29" s="9" t="s">
        <v>56</v>
      </c>
    </row>
    <row r="30" spans="1:16" ht="10.5" customHeight="1">
      <c r="A30" s="5">
        <v>28</v>
      </c>
      <c r="B30" s="48" t="s">
        <v>27</v>
      </c>
      <c r="C30" s="48" t="s">
        <v>26</v>
      </c>
      <c r="D30" s="48" t="s">
        <v>27</v>
      </c>
      <c r="E30" s="48" t="s">
        <v>26</v>
      </c>
      <c r="F30" s="48" t="s">
        <v>27</v>
      </c>
      <c r="G30" s="48" t="s">
        <v>27</v>
      </c>
      <c r="H30" s="48" t="s">
        <v>26</v>
      </c>
      <c r="I30" s="48" t="s">
        <v>26</v>
      </c>
      <c r="J30" s="26">
        <v>2</v>
      </c>
      <c r="K30" s="26">
        <f>J30+12</f>
        <v>14</v>
      </c>
      <c r="L30" s="8">
        <v>3</v>
      </c>
      <c r="M30" s="8">
        <f>L30+58</f>
        <v>61</v>
      </c>
      <c r="N30" s="22">
        <f>J30/L30</f>
        <v>0.6666666666666666</v>
      </c>
      <c r="O30" s="22">
        <f t="shared" si="1"/>
        <v>0.22950819672131148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58</v>
      </c>
      <c r="E31" s="15" t="s">
        <v>58</v>
      </c>
      <c r="F31" s="15" t="s">
        <v>58</v>
      </c>
      <c r="G31" s="15" t="s">
        <v>57</v>
      </c>
      <c r="H31" s="15" t="s">
        <v>57</v>
      </c>
      <c r="I31" s="15" t="s">
        <v>57</v>
      </c>
      <c r="J31" s="26">
        <v>1</v>
      </c>
      <c r="K31" s="26">
        <f>J31+7</f>
        <v>8</v>
      </c>
      <c r="L31" s="8">
        <v>3</v>
      </c>
      <c r="M31" s="8">
        <f>L31+40</f>
        <v>43</v>
      </c>
      <c r="N31" s="22">
        <f>J31/L31</f>
        <v>0.3333333333333333</v>
      </c>
      <c r="O31" s="22">
        <f t="shared" si="1"/>
        <v>0.18604651162790697</v>
      </c>
      <c r="P31" s="9" t="s">
        <v>22</v>
      </c>
    </row>
    <row r="32" spans="1:16" ht="10.5" customHeight="1">
      <c r="A32" s="5">
        <v>30</v>
      </c>
      <c r="B32" s="15" t="s">
        <v>74</v>
      </c>
      <c r="C32" s="15" t="s">
        <v>57</v>
      </c>
      <c r="D32" s="15" t="s">
        <v>58</v>
      </c>
      <c r="E32" s="15" t="s">
        <v>57</v>
      </c>
      <c r="F32" s="15" t="s">
        <v>74</v>
      </c>
      <c r="G32" s="15" t="s">
        <v>57</v>
      </c>
      <c r="H32" s="15" t="s">
        <v>74</v>
      </c>
      <c r="I32" s="15" t="s">
        <v>74</v>
      </c>
      <c r="J32" s="26">
        <v>1</v>
      </c>
      <c r="K32" s="26">
        <f>J32+18</f>
        <v>19</v>
      </c>
      <c r="L32" s="16">
        <v>3</v>
      </c>
      <c r="M32" s="8">
        <f>L32+62</f>
        <v>65</v>
      </c>
      <c r="N32" s="22">
        <f>J32/L32</f>
        <v>0.3333333333333333</v>
      </c>
      <c r="O32" s="22">
        <f t="shared" si="1"/>
        <v>0.2923076923076923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58</v>
      </c>
      <c r="E34" s="15" t="s">
        <v>57</v>
      </c>
      <c r="F34" s="15" t="s">
        <v>58</v>
      </c>
      <c r="G34" s="15" t="s">
        <v>57</v>
      </c>
      <c r="H34" s="15" t="s">
        <v>57</v>
      </c>
      <c r="I34" s="15" t="s">
        <v>58</v>
      </c>
      <c r="J34" s="26">
        <v>1</v>
      </c>
      <c r="K34" s="26">
        <f>J34+13</f>
        <v>14</v>
      </c>
      <c r="L34" s="8">
        <v>3</v>
      </c>
      <c r="M34" s="8">
        <f>L34+41</f>
        <v>44</v>
      </c>
      <c r="N34" s="22">
        <f>J34/L34</f>
        <v>0.3333333333333333</v>
      </c>
      <c r="O34" s="22">
        <f t="shared" si="1"/>
        <v>0.3181818181818182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58</v>
      </c>
      <c r="D35" s="15" t="s">
        <v>58</v>
      </c>
      <c r="E35" s="15" t="s">
        <v>57</v>
      </c>
      <c r="F35" s="15" t="s">
        <v>58</v>
      </c>
      <c r="G35" s="15" t="s">
        <v>57</v>
      </c>
      <c r="H35" s="15" t="s">
        <v>57</v>
      </c>
      <c r="I35" s="15" t="s">
        <v>57</v>
      </c>
      <c r="J35" s="26"/>
      <c r="K35" s="26">
        <f>J35+18</f>
        <v>18</v>
      </c>
      <c r="L35" s="8">
        <v>3</v>
      </c>
      <c r="M35" s="8">
        <f>L35+40</f>
        <v>43</v>
      </c>
      <c r="N35" s="22">
        <f>J35/L35</f>
        <v>0</v>
      </c>
      <c r="O35" s="22">
        <f t="shared" si="1"/>
        <v>0.4186046511627907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0</v>
      </c>
      <c r="C38" s="1">
        <f t="shared" si="2"/>
        <v>15</v>
      </c>
      <c r="D38" s="1">
        <f t="shared" si="2"/>
        <v>2</v>
      </c>
      <c r="E38" s="1">
        <f t="shared" si="2"/>
        <v>15</v>
      </c>
      <c r="F38" s="1">
        <f t="shared" si="2"/>
        <v>2</v>
      </c>
      <c r="G38" s="1">
        <f t="shared" si="2"/>
        <v>9</v>
      </c>
      <c r="H38" s="1">
        <f t="shared" si="2"/>
        <v>14</v>
      </c>
      <c r="I38" s="1">
        <f t="shared" si="2"/>
        <v>7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16</v>
      </c>
      <c r="C39" s="1">
        <f t="shared" si="3"/>
        <v>1</v>
      </c>
      <c r="D39" s="1">
        <f t="shared" si="3"/>
        <v>14</v>
      </c>
      <c r="E39" s="1">
        <f t="shared" si="3"/>
        <v>1</v>
      </c>
      <c r="F39" s="1">
        <f t="shared" si="3"/>
        <v>14</v>
      </c>
      <c r="G39" s="1">
        <f t="shared" si="3"/>
        <v>6</v>
      </c>
      <c r="H39" s="1">
        <f t="shared" si="3"/>
        <v>2</v>
      </c>
      <c r="I39" s="1">
        <f t="shared" si="3"/>
        <v>9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16</v>
      </c>
      <c r="C40" s="2">
        <f t="shared" si="4"/>
        <v>16</v>
      </c>
      <c r="D40" s="2">
        <f t="shared" si="4"/>
        <v>16</v>
      </c>
      <c r="E40" s="2">
        <f t="shared" si="4"/>
        <v>16</v>
      </c>
      <c r="F40" s="2">
        <f t="shared" si="4"/>
        <v>16</v>
      </c>
      <c r="G40" s="2">
        <f t="shared" si="4"/>
        <v>16</v>
      </c>
      <c r="H40" s="2">
        <f t="shared" si="4"/>
        <v>16</v>
      </c>
      <c r="I40" s="2">
        <f t="shared" si="4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</v>
      </c>
      <c r="C41" s="11">
        <f t="shared" si="5"/>
        <v>0.9375</v>
      </c>
      <c r="D41" s="11">
        <f t="shared" si="5"/>
        <v>0.125</v>
      </c>
      <c r="E41" s="11">
        <f t="shared" si="5"/>
        <v>0.9375</v>
      </c>
      <c r="F41" s="11">
        <f t="shared" si="5"/>
        <v>0.125</v>
      </c>
      <c r="G41" s="11">
        <f t="shared" si="5"/>
        <v>0.5625</v>
      </c>
      <c r="H41" s="11">
        <f t="shared" si="5"/>
        <v>0.875</v>
      </c>
      <c r="I41" s="11">
        <f t="shared" si="5"/>
        <v>0.4375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1</v>
      </c>
      <c r="C42" s="11">
        <f t="shared" si="6"/>
        <v>0.0625</v>
      </c>
      <c r="D42" s="11">
        <f t="shared" si="6"/>
        <v>0.875</v>
      </c>
      <c r="E42" s="11">
        <f t="shared" si="6"/>
        <v>0.0625</v>
      </c>
      <c r="F42" s="11">
        <f t="shared" si="6"/>
        <v>0.875</v>
      </c>
      <c r="G42" s="11">
        <f t="shared" si="6"/>
        <v>0.375</v>
      </c>
      <c r="H42" s="11">
        <f t="shared" si="6"/>
        <v>0.125</v>
      </c>
      <c r="I42" s="11">
        <f t="shared" si="6"/>
        <v>0.5625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8" sqref="B8:I8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57</v>
      </c>
      <c r="D2" s="15" t="s">
        <v>58</v>
      </c>
      <c r="E2" s="15" t="s">
        <v>58</v>
      </c>
      <c r="F2" s="15" t="s">
        <v>57</v>
      </c>
      <c r="G2" s="15" t="s">
        <v>57</v>
      </c>
      <c r="H2" s="15" t="s">
        <v>57</v>
      </c>
      <c r="I2" s="15" t="s">
        <v>58</v>
      </c>
      <c r="J2" s="19">
        <v>1</v>
      </c>
      <c r="K2" s="8">
        <f>J2+27</f>
        <v>28</v>
      </c>
      <c r="L2" s="8">
        <v>2</v>
      </c>
      <c r="M2" s="8">
        <f>105+L2</f>
        <v>107</v>
      </c>
      <c r="N2" s="22">
        <f>J2/L2</f>
        <v>0.5</v>
      </c>
      <c r="O2" s="22">
        <f>K2/M2</f>
        <v>0.2616822429906542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19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19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19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19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19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51" t="s">
        <v>26</v>
      </c>
      <c r="C8" s="51" t="s">
        <v>26</v>
      </c>
      <c r="D8" s="51" t="s">
        <v>27</v>
      </c>
      <c r="E8" s="51" t="s">
        <v>27</v>
      </c>
      <c r="F8" s="51" t="s">
        <v>26</v>
      </c>
      <c r="G8" s="51" t="s">
        <v>27</v>
      </c>
      <c r="H8" s="51" t="s">
        <v>26</v>
      </c>
      <c r="I8" s="51" t="s">
        <v>27</v>
      </c>
      <c r="J8" s="19">
        <v>1</v>
      </c>
      <c r="K8" s="8">
        <f>J8+31</f>
        <v>32</v>
      </c>
      <c r="L8" s="8">
        <v>2</v>
      </c>
      <c r="M8" s="8">
        <f>104+L8</f>
        <v>106</v>
      </c>
      <c r="N8" s="22">
        <f>J8/L8</f>
        <v>0.5</v>
      </c>
      <c r="O8" s="22">
        <f>K8/M8</f>
        <v>0.3018867924528302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19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51" t="s">
        <v>26</v>
      </c>
      <c r="C10" s="51" t="s">
        <v>26</v>
      </c>
      <c r="D10" s="51" t="s">
        <v>27</v>
      </c>
      <c r="E10" s="51" t="s">
        <v>27</v>
      </c>
      <c r="F10" s="51" t="s">
        <v>26</v>
      </c>
      <c r="G10" s="51" t="s">
        <v>27</v>
      </c>
      <c r="H10" s="51" t="s">
        <v>26</v>
      </c>
      <c r="I10" s="51" t="s">
        <v>27</v>
      </c>
      <c r="J10" s="19">
        <v>1</v>
      </c>
      <c r="K10" s="8">
        <f>J10+13</f>
        <v>14</v>
      </c>
      <c r="L10" s="8">
        <v>2</v>
      </c>
      <c r="M10" s="8">
        <f>57+L10</f>
        <v>59</v>
      </c>
      <c r="N10" s="22">
        <f aca="true" t="shared" si="0" ref="N10:O12">J10/L10</f>
        <v>0.5</v>
      </c>
      <c r="O10" s="22">
        <f t="shared" si="0"/>
        <v>0.23728813559322035</v>
      </c>
      <c r="P10" s="9" t="s">
        <v>37</v>
      </c>
    </row>
    <row r="11" spans="1:16" ht="10.5" customHeight="1">
      <c r="A11" s="5">
        <v>9</v>
      </c>
      <c r="B11" s="49" t="s">
        <v>70</v>
      </c>
      <c r="C11" s="49" t="s">
        <v>70</v>
      </c>
      <c r="D11" s="49" t="s">
        <v>71</v>
      </c>
      <c r="E11" s="49" t="s">
        <v>71</v>
      </c>
      <c r="F11" s="49" t="s">
        <v>71</v>
      </c>
      <c r="G11" s="49" t="s">
        <v>71</v>
      </c>
      <c r="H11" s="49" t="s">
        <v>70</v>
      </c>
      <c r="I11" s="49" t="s">
        <v>71</v>
      </c>
      <c r="J11" s="19">
        <v>1</v>
      </c>
      <c r="K11" s="8">
        <f>J11+27</f>
        <v>28</v>
      </c>
      <c r="L11" s="8">
        <v>2</v>
      </c>
      <c r="M11" s="8">
        <f>99+L11</f>
        <v>101</v>
      </c>
      <c r="N11" s="22">
        <f t="shared" si="0"/>
        <v>0.5</v>
      </c>
      <c r="O11" s="22">
        <f t="shared" si="0"/>
        <v>0.27722772277227725</v>
      </c>
      <c r="P11" s="9" t="s">
        <v>38</v>
      </c>
    </row>
    <row r="12" spans="1:16" ht="10.5" customHeight="1">
      <c r="A12" s="5">
        <v>10</v>
      </c>
      <c r="B12" s="44" t="s">
        <v>71</v>
      </c>
      <c r="C12" s="44" t="s">
        <v>71</v>
      </c>
      <c r="D12" s="44" t="s">
        <v>71</v>
      </c>
      <c r="E12" s="44" t="s">
        <v>70</v>
      </c>
      <c r="F12" s="44" t="s">
        <v>71</v>
      </c>
      <c r="G12" s="44" t="s">
        <v>71</v>
      </c>
      <c r="H12" s="44" t="s">
        <v>70</v>
      </c>
      <c r="I12" s="44" t="s">
        <v>71</v>
      </c>
      <c r="J12" s="19">
        <v>2</v>
      </c>
      <c r="K12" s="8">
        <f>J12+29</f>
        <v>31</v>
      </c>
      <c r="L12" s="8">
        <v>2</v>
      </c>
      <c r="M12" s="8">
        <f>L12+101</f>
        <v>103</v>
      </c>
      <c r="N12" s="22">
        <f t="shared" si="0"/>
        <v>1</v>
      </c>
      <c r="O12" s="22">
        <f t="shared" si="0"/>
        <v>0.30097087378640774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19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58</v>
      </c>
      <c r="H14" s="15" t="s">
        <v>58</v>
      </c>
      <c r="I14" s="15" t="s">
        <v>58</v>
      </c>
      <c r="J14" s="19"/>
      <c r="K14" s="8">
        <f>J14+22</f>
        <v>22</v>
      </c>
      <c r="L14" s="8">
        <v>2</v>
      </c>
      <c r="M14" s="8">
        <f>L14+104</f>
        <v>106</v>
      </c>
      <c r="N14" s="22">
        <f>J14/L14</f>
        <v>0</v>
      </c>
      <c r="O14" s="22">
        <f>K14/M14</f>
        <v>0.20754716981132076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19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19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19"/>
      <c r="K17" s="8">
        <f>J17+14</f>
        <v>14</v>
      </c>
      <c r="L17" s="8">
        <v>1</v>
      </c>
      <c r="M17" s="8">
        <f>L17+76</f>
        <v>77</v>
      </c>
      <c r="N17" s="22">
        <f>J17/L17</f>
        <v>0</v>
      </c>
      <c r="O17" s="22">
        <f>K17/M17</f>
        <v>0.18181818181818182</v>
      </c>
      <c r="P17" s="9" t="s">
        <v>44</v>
      </c>
    </row>
    <row r="18" spans="1:16" ht="10.5" customHeight="1">
      <c r="A18" s="5">
        <v>16</v>
      </c>
      <c r="B18" s="44" t="s">
        <v>27</v>
      </c>
      <c r="C18" s="44" t="s">
        <v>27</v>
      </c>
      <c r="D18" s="44" t="s">
        <v>27</v>
      </c>
      <c r="E18" s="44" t="s">
        <v>26</v>
      </c>
      <c r="F18" s="44" t="s">
        <v>27</v>
      </c>
      <c r="G18" s="44" t="s">
        <v>27</v>
      </c>
      <c r="H18" s="44" t="s">
        <v>26</v>
      </c>
      <c r="I18" s="44" t="s">
        <v>27</v>
      </c>
      <c r="J18" s="19">
        <v>1</v>
      </c>
      <c r="K18" s="8">
        <f>J18+25</f>
        <v>26</v>
      </c>
      <c r="L18" s="8">
        <v>2</v>
      </c>
      <c r="M18" s="8">
        <f>L18+103</f>
        <v>105</v>
      </c>
      <c r="N18" s="22">
        <f>J18/L18</f>
        <v>0.5</v>
      </c>
      <c r="O18" s="22">
        <f>K18/M18</f>
        <v>0.24761904761904763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19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50" t="s">
        <v>27</v>
      </c>
      <c r="C20" s="50" t="s">
        <v>26</v>
      </c>
      <c r="D20" s="50" t="s">
        <v>27</v>
      </c>
      <c r="E20" s="50" t="s">
        <v>27</v>
      </c>
      <c r="F20" s="50" t="s">
        <v>27</v>
      </c>
      <c r="G20" s="50" t="s">
        <v>27</v>
      </c>
      <c r="H20" s="50" t="s">
        <v>26</v>
      </c>
      <c r="I20" s="50" t="s">
        <v>27</v>
      </c>
      <c r="J20" s="27">
        <v>1</v>
      </c>
      <c r="K20" s="16">
        <f>J20+35</f>
        <v>36</v>
      </c>
      <c r="L20" s="8">
        <v>2</v>
      </c>
      <c r="M20" s="8">
        <f>L20+105</f>
        <v>107</v>
      </c>
      <c r="N20" s="22">
        <f>J20/L20</f>
        <v>0.5</v>
      </c>
      <c r="O20" s="22">
        <f>K20/M20</f>
        <v>0.3364485981308411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19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19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19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58</v>
      </c>
      <c r="D24" s="15" t="s">
        <v>57</v>
      </c>
      <c r="E24" s="15" t="s">
        <v>58</v>
      </c>
      <c r="F24" s="15" t="s">
        <v>58</v>
      </c>
      <c r="G24" s="15" t="s">
        <v>58</v>
      </c>
      <c r="H24" s="15" t="s">
        <v>57</v>
      </c>
      <c r="I24" s="15" t="s">
        <v>58</v>
      </c>
      <c r="J24" s="19"/>
      <c r="K24" s="8">
        <f>J24+4</f>
        <v>4</v>
      </c>
      <c r="L24" s="16">
        <v>2</v>
      </c>
      <c r="M24" s="8">
        <f>L24+100</f>
        <v>102</v>
      </c>
      <c r="N24" s="22">
        <f>J24/L24</f>
        <v>0</v>
      </c>
      <c r="O24" s="22">
        <f>K24/M24</f>
        <v>0.0392156862745098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19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19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19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49" t="s">
        <v>26</v>
      </c>
      <c r="C28" s="49" t="s">
        <v>26</v>
      </c>
      <c r="D28" s="49" t="s">
        <v>27</v>
      </c>
      <c r="E28" s="49" t="s">
        <v>27</v>
      </c>
      <c r="F28" s="49" t="s">
        <v>27</v>
      </c>
      <c r="G28" s="49" t="s">
        <v>27</v>
      </c>
      <c r="H28" s="49" t="s">
        <v>26</v>
      </c>
      <c r="I28" s="49" t="s">
        <v>27</v>
      </c>
      <c r="J28" s="19">
        <v>1</v>
      </c>
      <c r="K28" s="8">
        <f>J28+24</f>
        <v>25</v>
      </c>
      <c r="L28" s="8">
        <v>2</v>
      </c>
      <c r="M28" s="8">
        <f>L28+80</f>
        <v>82</v>
      </c>
      <c r="N28" s="22">
        <f>J28/L28</f>
        <v>0.5</v>
      </c>
      <c r="O28" s="22">
        <f>K28/M28</f>
        <v>0.3048780487804878</v>
      </c>
      <c r="P28" s="9" t="s">
        <v>55</v>
      </c>
    </row>
    <row r="29" spans="1:16" ht="10.5" customHeight="1">
      <c r="A29" s="5">
        <v>27</v>
      </c>
      <c r="B29" s="45"/>
      <c r="C29" s="45"/>
      <c r="D29" s="45"/>
      <c r="E29" s="45"/>
      <c r="F29" s="45"/>
      <c r="G29" s="45"/>
      <c r="H29" s="45"/>
      <c r="I29" s="45"/>
      <c r="J29" s="26"/>
      <c r="K29" s="8">
        <f>J29+13</f>
        <v>13</v>
      </c>
      <c r="L29" s="8"/>
      <c r="M29" s="8">
        <f>L29+47</f>
        <v>47</v>
      </c>
      <c r="N29" s="22"/>
      <c r="O29" s="22">
        <f aca="true" t="shared" si="1" ref="O29:O37">K29/M29</f>
        <v>0.2765957446808511</v>
      </c>
      <c r="P29" s="9" t="s">
        <v>56</v>
      </c>
    </row>
    <row r="30" spans="1:16" ht="10.5" customHeight="1">
      <c r="A30" s="5">
        <v>28</v>
      </c>
      <c r="B30" s="49" t="s">
        <v>26</v>
      </c>
      <c r="C30" s="49" t="s">
        <v>26</v>
      </c>
      <c r="D30" s="49" t="s">
        <v>27</v>
      </c>
      <c r="E30" s="49" t="s">
        <v>27</v>
      </c>
      <c r="F30" s="49" t="s">
        <v>27</v>
      </c>
      <c r="G30" s="49" t="s">
        <v>27</v>
      </c>
      <c r="H30" s="49" t="s">
        <v>26</v>
      </c>
      <c r="I30" s="49" t="s">
        <v>27</v>
      </c>
      <c r="J30" s="26">
        <v>1</v>
      </c>
      <c r="K30" s="26">
        <f>J30+12</f>
        <v>13</v>
      </c>
      <c r="L30" s="8">
        <v>2</v>
      </c>
      <c r="M30" s="8">
        <f>L30+58</f>
        <v>60</v>
      </c>
      <c r="N30" s="22">
        <f>J30/L30</f>
        <v>0.5</v>
      </c>
      <c r="O30" s="22">
        <f t="shared" si="1"/>
        <v>0.21666666666666667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58</v>
      </c>
      <c r="E31" s="15" t="s">
        <v>58</v>
      </c>
      <c r="F31" s="15" t="s">
        <v>57</v>
      </c>
      <c r="G31" s="15" t="s">
        <v>58</v>
      </c>
      <c r="H31" s="15" t="s">
        <v>58</v>
      </c>
      <c r="I31" s="15" t="s">
        <v>58</v>
      </c>
      <c r="J31" s="26">
        <v>1</v>
      </c>
      <c r="K31" s="26">
        <f>J31+7</f>
        <v>8</v>
      </c>
      <c r="L31" s="8">
        <v>2</v>
      </c>
      <c r="M31" s="8">
        <f>L31+40</f>
        <v>42</v>
      </c>
      <c r="N31" s="22">
        <f>J31/L31</f>
        <v>0.5</v>
      </c>
      <c r="O31" s="22">
        <f t="shared" si="1"/>
        <v>0.19047619047619047</v>
      </c>
      <c r="P31" s="9" t="s">
        <v>22</v>
      </c>
    </row>
    <row r="32" spans="1:16" ht="10.5" customHeight="1">
      <c r="A32" s="5">
        <v>30</v>
      </c>
      <c r="B32" s="49" t="s">
        <v>26</v>
      </c>
      <c r="C32" s="49" t="s">
        <v>26</v>
      </c>
      <c r="D32" s="49" t="s">
        <v>27</v>
      </c>
      <c r="E32" s="49" t="s">
        <v>27</v>
      </c>
      <c r="F32" s="49" t="s">
        <v>27</v>
      </c>
      <c r="G32" s="49" t="s">
        <v>27</v>
      </c>
      <c r="H32" s="49" t="s">
        <v>26</v>
      </c>
      <c r="I32" s="49" t="s">
        <v>27</v>
      </c>
      <c r="J32" s="26">
        <v>1</v>
      </c>
      <c r="K32" s="26">
        <f>J32+18</f>
        <v>19</v>
      </c>
      <c r="L32" s="16">
        <v>2</v>
      </c>
      <c r="M32" s="8">
        <f>L32+62</f>
        <v>64</v>
      </c>
      <c r="N32" s="22">
        <f>J32/L32</f>
        <v>0.5</v>
      </c>
      <c r="O32" s="22">
        <f t="shared" si="1"/>
        <v>0.296875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1"/>
        <v>0.2</v>
      </c>
      <c r="P33" s="9" t="s">
        <v>65</v>
      </c>
    </row>
    <row r="34" spans="1:16" ht="10.5" customHeight="1">
      <c r="A34" s="5">
        <v>32</v>
      </c>
      <c r="B34" s="50" t="s">
        <v>71</v>
      </c>
      <c r="C34" s="50" t="s">
        <v>70</v>
      </c>
      <c r="D34" s="50" t="s">
        <v>71</v>
      </c>
      <c r="E34" s="50" t="s">
        <v>71</v>
      </c>
      <c r="F34" s="50" t="s">
        <v>71</v>
      </c>
      <c r="G34" s="50" t="s">
        <v>71</v>
      </c>
      <c r="H34" s="50" t="s">
        <v>70</v>
      </c>
      <c r="I34" s="50" t="s">
        <v>71</v>
      </c>
      <c r="J34" s="26">
        <v>1</v>
      </c>
      <c r="K34" s="26">
        <f>J34+13</f>
        <v>14</v>
      </c>
      <c r="L34" s="8">
        <v>2</v>
      </c>
      <c r="M34" s="8">
        <f>L34+41</f>
        <v>43</v>
      </c>
      <c r="N34" s="22">
        <f>J34/L34</f>
        <v>0.5</v>
      </c>
      <c r="O34" s="22">
        <f t="shared" si="1"/>
        <v>0.32558139534883723</v>
      </c>
      <c r="P34" s="9" t="s">
        <v>66</v>
      </c>
    </row>
    <row r="35" spans="1:16" ht="10.5" customHeight="1">
      <c r="A35" s="5">
        <v>33</v>
      </c>
      <c r="B35" s="15" t="s">
        <v>72</v>
      </c>
      <c r="C35" s="15" t="s">
        <v>73</v>
      </c>
      <c r="D35" s="15" t="s">
        <v>72</v>
      </c>
      <c r="E35" s="15" t="s">
        <v>72</v>
      </c>
      <c r="F35" s="15" t="s">
        <v>73</v>
      </c>
      <c r="G35" s="15" t="s">
        <v>72</v>
      </c>
      <c r="H35" s="15" t="s">
        <v>73</v>
      </c>
      <c r="I35" s="15" t="s">
        <v>72</v>
      </c>
      <c r="J35" s="26"/>
      <c r="K35" s="26">
        <f>J35+18</f>
        <v>18</v>
      </c>
      <c r="L35" s="8">
        <v>2</v>
      </c>
      <c r="M35" s="8">
        <f>L35+40</f>
        <v>42</v>
      </c>
      <c r="N35" s="22">
        <f>J35/L35</f>
        <v>0</v>
      </c>
      <c r="O35" s="22">
        <f t="shared" si="1"/>
        <v>0.42857142857142855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1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1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9</v>
      </c>
      <c r="C38" s="1">
        <f t="shared" si="2"/>
        <v>11</v>
      </c>
      <c r="D38" s="1">
        <f t="shared" si="2"/>
        <v>1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13</v>
      </c>
      <c r="I38" s="1">
        <f t="shared" si="2"/>
        <v>0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4</v>
      </c>
      <c r="D39" s="1">
        <f t="shared" si="3"/>
        <v>14</v>
      </c>
      <c r="E39" s="1">
        <f t="shared" si="3"/>
        <v>13</v>
      </c>
      <c r="F39" s="1">
        <f t="shared" si="3"/>
        <v>10</v>
      </c>
      <c r="G39" s="1">
        <f t="shared" si="3"/>
        <v>14</v>
      </c>
      <c r="H39" s="1">
        <f t="shared" si="3"/>
        <v>2</v>
      </c>
      <c r="I39" s="1">
        <f t="shared" si="3"/>
        <v>15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0.6</v>
      </c>
      <c r="C41" s="11">
        <f t="shared" si="5"/>
        <v>0.7333333333333333</v>
      </c>
      <c r="D41" s="11">
        <f t="shared" si="5"/>
        <v>0.06666666666666667</v>
      </c>
      <c r="E41" s="11">
        <f t="shared" si="5"/>
        <v>0.13333333333333333</v>
      </c>
      <c r="F41" s="11">
        <f t="shared" si="5"/>
        <v>0.3333333333333333</v>
      </c>
      <c r="G41" s="11">
        <f t="shared" si="5"/>
        <v>0.06666666666666667</v>
      </c>
      <c r="H41" s="11">
        <f t="shared" si="5"/>
        <v>0.8666666666666667</v>
      </c>
      <c r="I41" s="11">
        <f t="shared" si="5"/>
        <v>0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</v>
      </c>
      <c r="C42" s="11">
        <f t="shared" si="6"/>
        <v>0.26666666666666666</v>
      </c>
      <c r="D42" s="11">
        <f t="shared" si="6"/>
        <v>0.9333333333333333</v>
      </c>
      <c r="E42" s="11">
        <f t="shared" si="6"/>
        <v>0.8666666666666667</v>
      </c>
      <c r="F42" s="11">
        <f t="shared" si="6"/>
        <v>0.6666666666666666</v>
      </c>
      <c r="G42" s="11">
        <f t="shared" si="6"/>
        <v>0.9333333333333333</v>
      </c>
      <c r="H42" s="11">
        <f t="shared" si="6"/>
        <v>0.13333333333333333</v>
      </c>
      <c r="I42" s="11">
        <f t="shared" si="6"/>
        <v>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36" sqref="N36:N37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47" t="s">
        <v>26</v>
      </c>
      <c r="C2" s="47" t="s">
        <v>26</v>
      </c>
      <c r="D2" s="47" t="s">
        <v>26</v>
      </c>
      <c r="E2" s="47" t="s">
        <v>26</v>
      </c>
      <c r="F2" s="47" t="s">
        <v>26</v>
      </c>
      <c r="G2" s="47" t="s">
        <v>27</v>
      </c>
      <c r="H2" s="47" t="s">
        <v>26</v>
      </c>
      <c r="I2" s="47" t="s">
        <v>27</v>
      </c>
      <c r="J2" s="19">
        <v>1</v>
      </c>
      <c r="K2" s="8">
        <f>J2+27</f>
        <v>28</v>
      </c>
      <c r="L2" s="8">
        <v>1</v>
      </c>
      <c r="M2" s="8">
        <f>105+L2</f>
        <v>106</v>
      </c>
      <c r="N2" s="22">
        <f>J2/L2</f>
        <v>1</v>
      </c>
      <c r="O2" s="22">
        <f>K2/M2</f>
        <v>0.2641509433962264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19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19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19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19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19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48" t="s">
        <v>26</v>
      </c>
      <c r="C8" s="48" t="s">
        <v>26</v>
      </c>
      <c r="D8" s="48" t="s">
        <v>26</v>
      </c>
      <c r="E8" s="48" t="s">
        <v>26</v>
      </c>
      <c r="F8" s="48" t="s">
        <v>26</v>
      </c>
      <c r="G8" s="48" t="s">
        <v>27</v>
      </c>
      <c r="H8" s="48" t="s">
        <v>26</v>
      </c>
      <c r="I8" s="48" t="s">
        <v>27</v>
      </c>
      <c r="J8" s="19">
        <v>1</v>
      </c>
      <c r="K8" s="8">
        <f>J8+31</f>
        <v>32</v>
      </c>
      <c r="L8" s="8">
        <v>1</v>
      </c>
      <c r="M8" s="8">
        <f>104+L8</f>
        <v>105</v>
      </c>
      <c r="N8" s="22">
        <f>J8/L8</f>
        <v>1</v>
      </c>
      <c r="O8" s="22">
        <f>K8/M8</f>
        <v>0.3047619047619048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19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 t="s">
        <v>58</v>
      </c>
      <c r="C10" s="15" t="s">
        <v>57</v>
      </c>
      <c r="D10" s="15" t="s">
        <v>57</v>
      </c>
      <c r="E10" s="15" t="s">
        <v>58</v>
      </c>
      <c r="F10" s="15" t="s">
        <v>58</v>
      </c>
      <c r="G10" s="15" t="s">
        <v>58</v>
      </c>
      <c r="H10" s="15" t="s">
        <v>58</v>
      </c>
      <c r="I10" s="15" t="s">
        <v>57</v>
      </c>
      <c r="J10" s="19"/>
      <c r="K10" s="8">
        <f>J10+13</f>
        <v>13</v>
      </c>
      <c r="L10" s="8">
        <v>1</v>
      </c>
      <c r="M10" s="8">
        <f>57+L10</f>
        <v>58</v>
      </c>
      <c r="N10" s="22">
        <f aca="true" t="shared" si="0" ref="N10:O12">J10/L10</f>
        <v>0</v>
      </c>
      <c r="O10" s="22">
        <f t="shared" si="0"/>
        <v>0.22413793103448276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57</v>
      </c>
      <c r="F11" s="15" t="s">
        <v>57</v>
      </c>
      <c r="G11" s="15" t="s">
        <v>58</v>
      </c>
      <c r="H11" s="15" t="s">
        <v>57</v>
      </c>
      <c r="I11" s="15" t="s">
        <v>58</v>
      </c>
      <c r="J11" s="19"/>
      <c r="K11" s="8">
        <f>J11+27</f>
        <v>27</v>
      </c>
      <c r="L11" s="8">
        <v>1</v>
      </c>
      <c r="M11" s="8">
        <f>99+L11</f>
        <v>100</v>
      </c>
      <c r="N11" s="22">
        <f t="shared" si="0"/>
        <v>0</v>
      </c>
      <c r="O11" s="22">
        <f t="shared" si="0"/>
        <v>0.27</v>
      </c>
      <c r="P11" s="9" t="s">
        <v>38</v>
      </c>
    </row>
    <row r="12" spans="1:16" ht="10.5" customHeight="1">
      <c r="A12" s="5">
        <v>10</v>
      </c>
      <c r="B12" s="43" t="s">
        <v>27</v>
      </c>
      <c r="C12" s="43" t="s">
        <v>26</v>
      </c>
      <c r="D12" s="43" t="s">
        <v>27</v>
      </c>
      <c r="E12" s="43" t="s">
        <v>26</v>
      </c>
      <c r="F12" s="43" t="s">
        <v>27</v>
      </c>
      <c r="G12" s="43" t="s">
        <v>27</v>
      </c>
      <c r="H12" s="43" t="s">
        <v>27</v>
      </c>
      <c r="I12" s="43" t="s">
        <v>26</v>
      </c>
      <c r="J12" s="19">
        <v>1</v>
      </c>
      <c r="K12" s="8">
        <f>J12+29</f>
        <v>30</v>
      </c>
      <c r="L12" s="8">
        <v>1</v>
      </c>
      <c r="M12" s="8">
        <f>L12+101</f>
        <v>102</v>
      </c>
      <c r="N12" s="22">
        <f t="shared" si="0"/>
        <v>1</v>
      </c>
      <c r="O12" s="22">
        <f t="shared" si="0"/>
        <v>0.29411764705882354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19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57</v>
      </c>
      <c r="D14" s="15" t="s">
        <v>58</v>
      </c>
      <c r="E14" s="15" t="s">
        <v>58</v>
      </c>
      <c r="F14" s="15" t="s">
        <v>58</v>
      </c>
      <c r="G14" s="15" t="s">
        <v>58</v>
      </c>
      <c r="H14" s="15" t="s">
        <v>57</v>
      </c>
      <c r="I14" s="15" t="s">
        <v>58</v>
      </c>
      <c r="J14" s="19"/>
      <c r="K14" s="8">
        <f>J14+22</f>
        <v>22</v>
      </c>
      <c r="L14" s="8">
        <v>1</v>
      </c>
      <c r="M14" s="8">
        <f>L14+104</f>
        <v>105</v>
      </c>
      <c r="N14" s="22">
        <f>J14/L14</f>
        <v>0</v>
      </c>
      <c r="O14" s="22">
        <f>K14/M14</f>
        <v>0.20952380952380953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19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19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57</v>
      </c>
      <c r="D17" s="15" t="s">
        <v>57</v>
      </c>
      <c r="E17" s="15" t="s">
        <v>57</v>
      </c>
      <c r="F17" s="15" t="s">
        <v>57</v>
      </c>
      <c r="G17" s="15" t="s">
        <v>58</v>
      </c>
      <c r="H17" s="15" t="s">
        <v>57</v>
      </c>
      <c r="I17" s="15" t="s">
        <v>58</v>
      </c>
      <c r="J17" s="19"/>
      <c r="K17" s="8">
        <f>J17+14</f>
        <v>14</v>
      </c>
      <c r="L17" s="8">
        <v>1</v>
      </c>
      <c r="M17" s="8">
        <f>L17+76</f>
        <v>77</v>
      </c>
      <c r="N17" s="22">
        <f>J17/L17</f>
        <v>0</v>
      </c>
      <c r="O17" s="22">
        <f>K17/M17</f>
        <v>0.18181818181818182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58</v>
      </c>
      <c r="E18" s="15" t="s">
        <v>57</v>
      </c>
      <c r="F18" s="15" t="s">
        <v>57</v>
      </c>
      <c r="G18" s="15" t="s">
        <v>58</v>
      </c>
      <c r="H18" s="15" t="s">
        <v>58</v>
      </c>
      <c r="I18" s="15" t="s">
        <v>58</v>
      </c>
      <c r="J18" s="19"/>
      <c r="K18" s="8">
        <f>J18+25</f>
        <v>25</v>
      </c>
      <c r="L18" s="8">
        <v>1</v>
      </c>
      <c r="M18" s="8">
        <f>L18+103</f>
        <v>104</v>
      </c>
      <c r="N18" s="22">
        <f>J18/L18</f>
        <v>0</v>
      </c>
      <c r="O18" s="22">
        <f>K18/M18</f>
        <v>0.2403846153846154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19"/>
      <c r="K19" s="8"/>
      <c r="L19" s="8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57</v>
      </c>
      <c r="D20" s="15" t="s">
        <v>57</v>
      </c>
      <c r="E20" s="15" t="s">
        <v>57</v>
      </c>
      <c r="F20" s="15" t="s">
        <v>57</v>
      </c>
      <c r="G20" s="15" t="s">
        <v>58</v>
      </c>
      <c r="H20" s="15" t="s">
        <v>57</v>
      </c>
      <c r="I20" s="15" t="s">
        <v>57</v>
      </c>
      <c r="J20" s="27"/>
      <c r="K20" s="16">
        <f>J20+35</f>
        <v>35</v>
      </c>
      <c r="L20" s="8">
        <v>1</v>
      </c>
      <c r="M20" s="8">
        <f>L20+105</f>
        <v>106</v>
      </c>
      <c r="N20" s="22">
        <f>J20/L20</f>
        <v>0</v>
      </c>
      <c r="O20" s="22">
        <f>K20/M20</f>
        <v>0.330188679245283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19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19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19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58</v>
      </c>
      <c r="D24" s="15" t="s">
        <v>57</v>
      </c>
      <c r="E24" s="15" t="s">
        <v>57</v>
      </c>
      <c r="F24" s="15" t="s">
        <v>58</v>
      </c>
      <c r="G24" s="15" t="s">
        <v>57</v>
      </c>
      <c r="H24" s="15" t="s">
        <v>57</v>
      </c>
      <c r="I24" s="15" t="s">
        <v>58</v>
      </c>
      <c r="J24" s="19"/>
      <c r="K24" s="8">
        <f>J24+4</f>
        <v>4</v>
      </c>
      <c r="L24" s="16">
        <v>1</v>
      </c>
      <c r="M24" s="8">
        <f>L24+100</f>
        <v>101</v>
      </c>
      <c r="N24" s="22">
        <f>J24/L24</f>
        <v>0</v>
      </c>
      <c r="O24" s="22">
        <f>K24/M24</f>
        <v>0.039603960396039604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19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19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19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58</v>
      </c>
      <c r="C28" s="15" t="s">
        <v>57</v>
      </c>
      <c r="D28" s="15" t="s">
        <v>57</v>
      </c>
      <c r="E28" s="15" t="s">
        <v>57</v>
      </c>
      <c r="F28" s="15" t="s">
        <v>58</v>
      </c>
      <c r="G28" s="15" t="s">
        <v>57</v>
      </c>
      <c r="H28" s="15" t="s">
        <v>58</v>
      </c>
      <c r="I28" s="15" t="s">
        <v>58</v>
      </c>
      <c r="J28" s="19"/>
      <c r="K28" s="8">
        <f>J28+24</f>
        <v>24</v>
      </c>
      <c r="L28" s="8">
        <v>1</v>
      </c>
      <c r="M28" s="8">
        <f>L28+80</f>
        <v>81</v>
      </c>
      <c r="N28" s="22">
        <f aca="true" t="shared" si="1" ref="N28:N35">J28/L28</f>
        <v>0</v>
      </c>
      <c r="O28" s="22">
        <f aca="true" t="shared" si="2" ref="O28:O37">K28/M28</f>
        <v>0.2962962962962963</v>
      </c>
      <c r="P28" s="9" t="s">
        <v>55</v>
      </c>
    </row>
    <row r="29" spans="1:16" ht="10.5" customHeight="1">
      <c r="A29" s="5">
        <v>27</v>
      </c>
      <c r="B29" s="45"/>
      <c r="C29" s="45"/>
      <c r="D29" s="45"/>
      <c r="E29" s="45"/>
      <c r="F29" s="45"/>
      <c r="G29" s="45"/>
      <c r="H29" s="45"/>
      <c r="I29" s="45"/>
      <c r="J29" s="26"/>
      <c r="K29" s="8">
        <f>J29+13</f>
        <v>13</v>
      </c>
      <c r="L29" s="8"/>
      <c r="M29" s="8">
        <f>L29+47</f>
        <v>47</v>
      </c>
      <c r="N29" s="22"/>
      <c r="O29" s="22">
        <f t="shared" si="2"/>
        <v>0.2765957446808511</v>
      </c>
      <c r="P29" s="9" t="s">
        <v>56</v>
      </c>
    </row>
    <row r="30" spans="1:16" ht="10.5" customHeight="1">
      <c r="A30" s="5">
        <v>28</v>
      </c>
      <c r="B30" s="15" t="s">
        <v>58</v>
      </c>
      <c r="C30" s="15" t="s">
        <v>57</v>
      </c>
      <c r="D30" s="15" t="s">
        <v>57</v>
      </c>
      <c r="E30" s="15" t="s">
        <v>58</v>
      </c>
      <c r="F30" s="15" t="s">
        <v>57</v>
      </c>
      <c r="G30" s="15" t="s">
        <v>57</v>
      </c>
      <c r="H30" s="15" t="s">
        <v>57</v>
      </c>
      <c r="I30" s="15" t="s">
        <v>58</v>
      </c>
      <c r="J30" s="26"/>
      <c r="K30" s="26">
        <f>J30+12</f>
        <v>12</v>
      </c>
      <c r="L30" s="8">
        <v>1</v>
      </c>
      <c r="M30" s="8">
        <f>L30+58</f>
        <v>59</v>
      </c>
      <c r="N30" s="22">
        <f t="shared" si="1"/>
        <v>0</v>
      </c>
      <c r="O30" s="22">
        <f t="shared" si="2"/>
        <v>0.2033898305084746</v>
      </c>
      <c r="P30" s="9" t="s">
        <v>20</v>
      </c>
    </row>
    <row r="31" spans="1:16" ht="10.5" customHeight="1">
      <c r="A31" s="5">
        <v>29</v>
      </c>
      <c r="B31" s="44" t="s">
        <v>27</v>
      </c>
      <c r="C31" s="44" t="s">
        <v>26</v>
      </c>
      <c r="D31" s="44" t="s">
        <v>27</v>
      </c>
      <c r="E31" s="44" t="s">
        <v>26</v>
      </c>
      <c r="F31" s="44" t="s">
        <v>27</v>
      </c>
      <c r="G31" s="44" t="s">
        <v>27</v>
      </c>
      <c r="H31" s="44" t="s">
        <v>27</v>
      </c>
      <c r="I31" s="44" t="s">
        <v>26</v>
      </c>
      <c r="J31" s="26">
        <v>1</v>
      </c>
      <c r="K31" s="26">
        <f>J31+7</f>
        <v>8</v>
      </c>
      <c r="L31" s="8">
        <v>1</v>
      </c>
      <c r="M31" s="8">
        <f>L31+40</f>
        <v>41</v>
      </c>
      <c r="N31" s="22">
        <f t="shared" si="1"/>
        <v>1</v>
      </c>
      <c r="O31" s="22">
        <f t="shared" si="2"/>
        <v>0.1951219512195122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58</v>
      </c>
      <c r="E32" s="15" t="s">
        <v>57</v>
      </c>
      <c r="F32" s="15" t="s">
        <v>57</v>
      </c>
      <c r="G32" s="15" t="s">
        <v>58</v>
      </c>
      <c r="H32" s="15" t="s">
        <v>58</v>
      </c>
      <c r="I32" s="15" t="s">
        <v>58</v>
      </c>
      <c r="J32" s="26"/>
      <c r="K32" s="26">
        <f>J32+18</f>
        <v>18</v>
      </c>
      <c r="L32" s="16">
        <v>1</v>
      </c>
      <c r="M32" s="8">
        <f>L32+62</f>
        <v>63</v>
      </c>
      <c r="N32" s="22">
        <f t="shared" si="1"/>
        <v>0</v>
      </c>
      <c r="O32" s="22">
        <f t="shared" si="2"/>
        <v>0.2857142857142857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 t="shared" si="2"/>
        <v>0.2</v>
      </c>
      <c r="P33" s="9" t="s">
        <v>65</v>
      </c>
    </row>
    <row r="34" spans="1:16" ht="10.5" customHeight="1">
      <c r="A34" s="5">
        <v>32</v>
      </c>
      <c r="B34" s="15" t="s">
        <v>58</v>
      </c>
      <c r="C34" s="15" t="s">
        <v>57</v>
      </c>
      <c r="D34" s="15" t="s">
        <v>57</v>
      </c>
      <c r="E34" s="15" t="s">
        <v>58</v>
      </c>
      <c r="F34" s="15" t="s">
        <v>57</v>
      </c>
      <c r="G34" s="15" t="s">
        <v>58</v>
      </c>
      <c r="H34" s="15" t="s">
        <v>57</v>
      </c>
      <c r="I34" s="15" t="s">
        <v>58</v>
      </c>
      <c r="J34" s="26"/>
      <c r="K34" s="26">
        <f>J34+13</f>
        <v>13</v>
      </c>
      <c r="L34" s="8">
        <v>1</v>
      </c>
      <c r="M34" s="8">
        <f>L34+41</f>
        <v>42</v>
      </c>
      <c r="N34" s="22">
        <f t="shared" si="1"/>
        <v>0</v>
      </c>
      <c r="O34" s="22">
        <f t="shared" si="2"/>
        <v>0.30952380952380953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57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58</v>
      </c>
      <c r="J35" s="26"/>
      <c r="K35" s="26">
        <f>J35+18</f>
        <v>18</v>
      </c>
      <c r="L35" s="8">
        <v>1</v>
      </c>
      <c r="M35" s="8">
        <f>L35+40</f>
        <v>41</v>
      </c>
      <c r="N35" s="22">
        <f t="shared" si="1"/>
        <v>0</v>
      </c>
      <c r="O35" s="22">
        <f t="shared" si="2"/>
        <v>0.43902439024390244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 t="shared" si="2"/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 t="shared" si="2"/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3" ref="B38:I38">COUNTIF(B2:B37,"Ａ")</f>
        <v>2</v>
      </c>
      <c r="C38" s="1">
        <f t="shared" si="3"/>
        <v>15</v>
      </c>
      <c r="D38" s="1">
        <f t="shared" si="3"/>
        <v>9</v>
      </c>
      <c r="E38" s="1">
        <f t="shared" si="3"/>
        <v>11</v>
      </c>
      <c r="F38" s="1">
        <f t="shared" si="3"/>
        <v>9</v>
      </c>
      <c r="G38" s="1">
        <f t="shared" si="3"/>
        <v>3</v>
      </c>
      <c r="H38" s="1">
        <f t="shared" si="3"/>
        <v>9</v>
      </c>
      <c r="I38" s="1">
        <f t="shared" si="3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4" ref="B39:I39">COUNTIF(B2:B37,"Ｂ")</f>
        <v>14</v>
      </c>
      <c r="C39" s="1">
        <f t="shared" si="4"/>
        <v>1</v>
      </c>
      <c r="D39" s="1">
        <f t="shared" si="4"/>
        <v>7</v>
      </c>
      <c r="E39" s="1">
        <f t="shared" si="4"/>
        <v>5</v>
      </c>
      <c r="F39" s="1">
        <f t="shared" si="4"/>
        <v>7</v>
      </c>
      <c r="G39" s="1">
        <f t="shared" si="4"/>
        <v>13</v>
      </c>
      <c r="H39" s="1">
        <f t="shared" si="4"/>
        <v>7</v>
      </c>
      <c r="I39" s="1">
        <f t="shared" si="4"/>
        <v>12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5" ref="B40:I40">COUNTA(B2:B37)</f>
        <v>16</v>
      </c>
      <c r="C40" s="2">
        <f t="shared" si="5"/>
        <v>16</v>
      </c>
      <c r="D40" s="2">
        <f t="shared" si="5"/>
        <v>16</v>
      </c>
      <c r="E40" s="2">
        <f t="shared" si="5"/>
        <v>16</v>
      </c>
      <c r="F40" s="2">
        <f t="shared" si="5"/>
        <v>16</v>
      </c>
      <c r="G40" s="2">
        <f t="shared" si="5"/>
        <v>16</v>
      </c>
      <c r="H40" s="2">
        <f t="shared" si="5"/>
        <v>16</v>
      </c>
      <c r="I40" s="2">
        <f t="shared" si="5"/>
        <v>16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6" ref="B41:I41">B38/B40</f>
        <v>0.125</v>
      </c>
      <c r="C41" s="11">
        <f t="shared" si="6"/>
        <v>0.9375</v>
      </c>
      <c r="D41" s="11">
        <f t="shared" si="6"/>
        <v>0.5625</v>
      </c>
      <c r="E41" s="11">
        <f t="shared" si="6"/>
        <v>0.6875</v>
      </c>
      <c r="F41" s="11">
        <f t="shared" si="6"/>
        <v>0.5625</v>
      </c>
      <c r="G41" s="11">
        <f t="shared" si="6"/>
        <v>0.1875</v>
      </c>
      <c r="H41" s="11">
        <f t="shared" si="6"/>
        <v>0.5625</v>
      </c>
      <c r="I41" s="11">
        <f t="shared" si="6"/>
        <v>0.25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7" ref="B42:I42">B39/B40</f>
        <v>0.875</v>
      </c>
      <c r="C42" s="11">
        <f t="shared" si="7"/>
        <v>0.0625</v>
      </c>
      <c r="D42" s="11">
        <f t="shared" si="7"/>
        <v>0.4375</v>
      </c>
      <c r="E42" s="11">
        <f t="shared" si="7"/>
        <v>0.3125</v>
      </c>
      <c r="F42" s="11">
        <f t="shared" si="7"/>
        <v>0.4375</v>
      </c>
      <c r="G42" s="11">
        <f t="shared" si="7"/>
        <v>0.8125</v>
      </c>
      <c r="H42" s="11">
        <f t="shared" si="7"/>
        <v>0.4375</v>
      </c>
      <c r="I42" s="11">
        <f t="shared" si="7"/>
        <v>0.75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2"/>
    </row>
    <row r="50" spans="1:10" ht="13.5">
      <c r="A50" s="75" t="s">
        <v>13</v>
      </c>
      <c r="B50" s="76"/>
      <c r="C50" s="76"/>
      <c r="D50" s="76"/>
      <c r="E50" s="76"/>
      <c r="F50" s="14"/>
      <c r="G50" s="14"/>
      <c r="H50" s="14"/>
      <c r="I50" s="14"/>
      <c r="J50" s="33"/>
    </row>
  </sheetData>
  <autoFilter ref="A1:P42"/>
  <mergeCells count="4">
    <mergeCell ref="A50:E50"/>
    <mergeCell ref="A47:I47"/>
    <mergeCell ref="A46:D46"/>
    <mergeCell ref="A48:I48"/>
  </mergeCells>
  <printOptions/>
  <pageMargins left="0.75" right="0.75" top="1" bottom="1" header="0.512" footer="0.512"/>
  <pageSetup orientation="portrait" paperSize="9" r:id="rId1"/>
  <ignoredErrors>
    <ignoredError sqref="K23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3" sqref="E13"/>
    </sheetView>
  </sheetViews>
  <sheetFormatPr defaultColWidth="9.00390625" defaultRowHeight="13.5"/>
  <cols>
    <col min="1" max="1" width="8.00390625" style="7" customWidth="1"/>
    <col min="2" max="3" width="11.375" style="0" customWidth="1"/>
    <col min="4" max="4" width="12.875" style="39" customWidth="1"/>
    <col min="5" max="5" width="4.75390625" style="39" customWidth="1"/>
  </cols>
  <sheetData>
    <row r="1" spans="1:5" ht="13.5">
      <c r="A1" s="5" t="s">
        <v>0</v>
      </c>
      <c r="B1" s="3" t="s">
        <v>59</v>
      </c>
      <c r="C1" s="5" t="s">
        <v>64</v>
      </c>
      <c r="D1" s="15" t="s">
        <v>60</v>
      </c>
      <c r="E1" s="15" t="s">
        <v>61</v>
      </c>
    </row>
    <row r="2" spans="1:5" ht="13.5">
      <c r="A2" s="5">
        <v>0</v>
      </c>
      <c r="B2" s="34" t="s">
        <v>62</v>
      </c>
      <c r="C2" s="3"/>
      <c r="D2" s="41" t="s">
        <v>63</v>
      </c>
      <c r="E2" s="15">
        <v>1</v>
      </c>
    </row>
    <row r="3" spans="1:5" ht="13.5">
      <c r="A3" s="5"/>
      <c r="B3" s="34"/>
      <c r="C3" s="3"/>
      <c r="D3" s="15"/>
      <c r="E3" s="15"/>
    </row>
    <row r="4" spans="1:5" ht="13.5">
      <c r="A4" s="5"/>
      <c r="B4" s="34"/>
      <c r="C4" s="3"/>
      <c r="D4" s="15"/>
      <c r="E4" s="15"/>
    </row>
    <row r="5" spans="1:5" ht="13.5">
      <c r="A5" s="5"/>
      <c r="B5" s="34"/>
      <c r="C5" s="3"/>
      <c r="D5" s="15"/>
      <c r="E5" s="15"/>
    </row>
    <row r="6" spans="1:5" ht="13.5">
      <c r="A6" s="5"/>
      <c r="B6" s="34"/>
      <c r="C6" s="3"/>
      <c r="D6" s="15"/>
      <c r="E6" s="15"/>
    </row>
    <row r="7" spans="1:5" ht="13.5">
      <c r="A7" s="5"/>
      <c r="B7" s="34"/>
      <c r="C7" s="3"/>
      <c r="D7" s="15"/>
      <c r="E7" s="15"/>
    </row>
    <row r="8" spans="1:5" ht="13.5">
      <c r="A8" s="5"/>
      <c r="B8" s="15"/>
      <c r="C8" s="3"/>
      <c r="D8" s="15"/>
      <c r="E8" s="15"/>
    </row>
    <row r="9" spans="1:5" ht="13.5">
      <c r="A9" s="5"/>
      <c r="B9" s="24"/>
      <c r="C9" s="3"/>
      <c r="D9" s="24"/>
      <c r="E9" s="24"/>
    </row>
    <row r="10" spans="1:5" ht="13.5">
      <c r="A10" s="5"/>
      <c r="B10" s="15"/>
      <c r="C10" s="3"/>
      <c r="D10" s="15"/>
      <c r="E10" s="15"/>
    </row>
    <row r="11" spans="1:5" ht="13.5">
      <c r="A11" s="5"/>
      <c r="B11" s="15"/>
      <c r="C11" s="3"/>
      <c r="D11" s="15"/>
      <c r="E11" s="15"/>
    </row>
    <row r="12" spans="1:5" ht="13.5">
      <c r="A12" s="5"/>
      <c r="B12" s="41" t="s">
        <v>63</v>
      </c>
      <c r="C12" s="3"/>
      <c r="D12" s="34" t="s">
        <v>62</v>
      </c>
      <c r="E12" s="15">
        <v>1</v>
      </c>
    </row>
    <row r="13" spans="1:5" ht="13.5">
      <c r="A13" s="5"/>
      <c r="B13" s="15"/>
      <c r="C13" s="3"/>
      <c r="D13" s="15"/>
      <c r="E13" s="15"/>
    </row>
    <row r="14" spans="1:5" ht="13.5">
      <c r="A14" s="5"/>
      <c r="B14" s="35"/>
      <c r="C14" s="3"/>
      <c r="D14" s="15"/>
      <c r="E14" s="15"/>
    </row>
    <row r="15" spans="1:5" ht="13.5">
      <c r="A15" s="5"/>
      <c r="B15" s="15"/>
      <c r="C15" s="3"/>
      <c r="D15" s="15"/>
      <c r="E15" s="15"/>
    </row>
    <row r="16" spans="1:5" ht="13.5">
      <c r="A16" s="5"/>
      <c r="B16" s="15"/>
      <c r="C16" s="3"/>
      <c r="D16" s="15"/>
      <c r="E16" s="15"/>
    </row>
    <row r="17" spans="1:5" ht="13.5">
      <c r="A17" s="5"/>
      <c r="B17" s="15"/>
      <c r="C17" s="3"/>
      <c r="D17" s="15"/>
      <c r="E17" s="15"/>
    </row>
    <row r="18" spans="1:5" ht="13.5">
      <c r="A18" s="5"/>
      <c r="B18" s="15"/>
      <c r="C18" s="3"/>
      <c r="D18" s="15"/>
      <c r="E18" s="15"/>
    </row>
    <row r="19" spans="1:5" ht="13.5">
      <c r="A19" s="5"/>
      <c r="B19" s="15"/>
      <c r="C19" s="3"/>
      <c r="D19" s="15"/>
      <c r="E19" s="15"/>
    </row>
    <row r="20" spans="1:5" ht="13.5">
      <c r="A20" s="5"/>
      <c r="B20" s="15"/>
      <c r="C20" s="15"/>
      <c r="D20" s="15"/>
      <c r="E20" s="15"/>
    </row>
    <row r="21" spans="1:5" ht="13.5">
      <c r="A21" s="5"/>
      <c r="B21" s="24"/>
      <c r="C21" s="3"/>
      <c r="D21" s="24"/>
      <c r="E21" s="24"/>
    </row>
    <row r="22" spans="1:5" ht="13.5">
      <c r="A22" s="5"/>
      <c r="B22" s="15"/>
      <c r="C22" s="3"/>
      <c r="D22" s="15"/>
      <c r="E22" s="15"/>
    </row>
    <row r="23" spans="1:5" ht="13.5">
      <c r="A23" s="5"/>
      <c r="B23" s="18"/>
      <c r="C23" s="3"/>
      <c r="D23" s="15"/>
      <c r="E23" s="15"/>
    </row>
    <row r="24" spans="1:5" ht="13.5">
      <c r="A24" s="5"/>
      <c r="B24" s="15"/>
      <c r="C24" s="3"/>
      <c r="D24" s="15"/>
      <c r="E24" s="15"/>
    </row>
    <row r="25" spans="1:5" ht="13.5">
      <c r="A25" s="5"/>
      <c r="B25" s="15"/>
      <c r="C25" s="3"/>
      <c r="D25" s="15"/>
      <c r="E25" s="15"/>
    </row>
    <row r="26" spans="1:5" ht="13.5">
      <c r="A26" s="5"/>
      <c r="B26" s="15"/>
      <c r="C26" s="3"/>
      <c r="D26" s="15"/>
      <c r="E26" s="15"/>
    </row>
    <row r="27" spans="1:5" ht="13.5">
      <c r="A27" s="5"/>
      <c r="B27" s="24"/>
      <c r="C27" s="3"/>
      <c r="D27" s="24"/>
      <c r="E27" s="24"/>
    </row>
    <row r="28" spans="1:5" ht="13.5">
      <c r="A28" s="5"/>
      <c r="B28" s="15"/>
      <c r="C28" s="3"/>
      <c r="D28" s="15"/>
      <c r="E28" s="15"/>
    </row>
    <row r="29" spans="1:5" ht="13.5">
      <c r="A29" s="5"/>
      <c r="B29" s="15"/>
      <c r="C29" s="24"/>
      <c r="D29" s="15"/>
      <c r="E29" s="15"/>
    </row>
    <row r="30" spans="1:5" ht="13.5">
      <c r="A30" s="5"/>
      <c r="B30" s="15"/>
      <c r="C30" s="24"/>
      <c r="D30" s="15"/>
      <c r="E30" s="15"/>
    </row>
    <row r="31" spans="1:5" ht="13.5">
      <c r="A31" s="5"/>
      <c r="B31" s="15"/>
      <c r="C31" s="24"/>
      <c r="D31" s="15"/>
      <c r="E31" s="15"/>
    </row>
    <row r="32" spans="1:5" ht="13.5">
      <c r="A32" s="5"/>
      <c r="B32" s="15"/>
      <c r="C32" s="24"/>
      <c r="D32" s="15"/>
      <c r="E32" s="15"/>
    </row>
    <row r="33" spans="1:5" ht="13.5">
      <c r="A33" s="5"/>
      <c r="B33" s="1"/>
      <c r="C33" s="1"/>
      <c r="D33" s="36"/>
      <c r="E33" s="36"/>
    </row>
    <row r="34" spans="1:5" ht="13.5">
      <c r="A34" s="5"/>
      <c r="B34" s="1"/>
      <c r="C34" s="1"/>
      <c r="D34" s="36"/>
      <c r="E34" s="36"/>
    </row>
    <row r="35" spans="1:5" ht="13.5">
      <c r="A35" s="6"/>
      <c r="B35" s="2"/>
      <c r="C35" s="2"/>
      <c r="D35" s="37"/>
      <c r="E35" s="37"/>
    </row>
    <row r="36" spans="2:5" ht="13.5">
      <c r="B36" s="11"/>
      <c r="C36" s="4"/>
      <c r="D36" s="38"/>
      <c r="E36" s="38"/>
    </row>
    <row r="37" spans="2:5" ht="13.5">
      <c r="B37" s="11"/>
      <c r="C37" s="4"/>
      <c r="D37" s="38"/>
      <c r="E37" s="38"/>
    </row>
    <row r="39" spans="2:3" ht="13.5">
      <c r="B39" s="85"/>
      <c r="C39" s="85"/>
    </row>
    <row r="40" spans="2:5" ht="13.5">
      <c r="B40" s="12"/>
      <c r="D40" s="40"/>
      <c r="E40" s="40"/>
    </row>
    <row r="41" spans="2:5" ht="13.5">
      <c r="B41" s="12"/>
      <c r="D41" s="40"/>
      <c r="E41" s="40"/>
    </row>
    <row r="43" spans="1:5" ht="14.25">
      <c r="A43" s="79"/>
      <c r="B43" s="80"/>
      <c r="C43" s="80"/>
      <c r="D43" s="80"/>
      <c r="E43" s="13"/>
    </row>
    <row r="44" spans="1:5" ht="13.5">
      <c r="A44" s="77"/>
      <c r="B44" s="78"/>
      <c r="C44" s="78"/>
      <c r="D44" s="78"/>
      <c r="E44" s="78"/>
    </row>
    <row r="45" spans="1:5" ht="13.5">
      <c r="A45" s="81"/>
      <c r="B45" s="82"/>
      <c r="C45" s="82"/>
      <c r="D45" s="82"/>
      <c r="E45" s="82"/>
    </row>
    <row r="46" spans="1:5" ht="13.5">
      <c r="A46" s="83"/>
      <c r="B46" s="84"/>
      <c r="C46" s="84"/>
      <c r="D46" s="84"/>
      <c r="E46" s="84"/>
    </row>
    <row r="47" spans="1:5" ht="13.5">
      <c r="A47" s="75"/>
      <c r="B47" s="76"/>
      <c r="C47" s="76"/>
      <c r="D47" s="76"/>
      <c r="E47" s="76"/>
    </row>
  </sheetData>
  <mergeCells count="6">
    <mergeCell ref="A46:E46"/>
    <mergeCell ref="A47:E47"/>
    <mergeCell ref="B39:C39"/>
    <mergeCell ref="A43:D43"/>
    <mergeCell ref="A44:E44"/>
    <mergeCell ref="A45:E4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3" sqref="L33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57</v>
      </c>
      <c r="E2" s="15" t="s">
        <v>58</v>
      </c>
      <c r="F2" s="15" t="s">
        <v>58</v>
      </c>
      <c r="G2" s="15" t="s">
        <v>57</v>
      </c>
      <c r="H2" s="15" t="s">
        <v>58</v>
      </c>
      <c r="I2" s="15" t="s">
        <v>57</v>
      </c>
      <c r="J2" s="8">
        <v>7</v>
      </c>
      <c r="K2" s="8">
        <f>J2+27</f>
        <v>34</v>
      </c>
      <c r="L2" s="8">
        <v>38</v>
      </c>
      <c r="M2" s="8">
        <f>105+L2</f>
        <v>143</v>
      </c>
      <c r="N2" s="22">
        <f>J2/L2</f>
        <v>0.18421052631578946</v>
      </c>
      <c r="O2" s="22">
        <f>K2/M2</f>
        <v>0.23776223776223776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58</v>
      </c>
      <c r="C8" s="15" t="s">
        <v>58</v>
      </c>
      <c r="D8" s="15" t="s">
        <v>57</v>
      </c>
      <c r="E8" s="15" t="s">
        <v>58</v>
      </c>
      <c r="F8" s="15" t="s">
        <v>57</v>
      </c>
      <c r="G8" s="15" t="s">
        <v>57</v>
      </c>
      <c r="H8" s="15" t="s">
        <v>58</v>
      </c>
      <c r="I8" s="15" t="s">
        <v>57</v>
      </c>
      <c r="J8" s="8">
        <v>11</v>
      </c>
      <c r="K8" s="8">
        <f>J8+31</f>
        <v>42</v>
      </c>
      <c r="L8" s="8">
        <v>38</v>
      </c>
      <c r="M8" s="8">
        <f>104+L8</f>
        <v>142</v>
      </c>
      <c r="N8" s="22">
        <f>J8/L8</f>
        <v>0.2894736842105263</v>
      </c>
      <c r="O8" s="22">
        <f>K8/M8</f>
        <v>0.29577464788732394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57</v>
      </c>
      <c r="E11" s="15" t="s">
        <v>58</v>
      </c>
      <c r="F11" s="15" t="s">
        <v>57</v>
      </c>
      <c r="G11" s="15" t="s">
        <v>57</v>
      </c>
      <c r="H11" s="15" t="s">
        <v>57</v>
      </c>
      <c r="I11" s="15" t="s">
        <v>57</v>
      </c>
      <c r="J11" s="8">
        <v>8</v>
      </c>
      <c r="K11" s="8">
        <f>J11+27</f>
        <v>35</v>
      </c>
      <c r="L11" s="8">
        <v>36</v>
      </c>
      <c r="M11" s="8">
        <f>99+L11</f>
        <v>135</v>
      </c>
      <c r="N11" s="22">
        <f t="shared" si="0"/>
        <v>0.2222222222222222</v>
      </c>
      <c r="O11" s="22">
        <f t="shared" si="0"/>
        <v>0.25925925925925924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57</v>
      </c>
      <c r="D12" s="15" t="s">
        <v>57</v>
      </c>
      <c r="E12" s="15" t="s">
        <v>57</v>
      </c>
      <c r="F12" s="15" t="s">
        <v>58</v>
      </c>
      <c r="G12" s="15" t="s">
        <v>57</v>
      </c>
      <c r="H12" s="15" t="s">
        <v>57</v>
      </c>
      <c r="I12" s="15" t="s">
        <v>57</v>
      </c>
      <c r="J12" s="8">
        <v>4</v>
      </c>
      <c r="K12" s="8">
        <f>J12+29</f>
        <v>33</v>
      </c>
      <c r="L12" s="8">
        <v>38</v>
      </c>
      <c r="M12" s="8">
        <f>L12+101</f>
        <v>139</v>
      </c>
      <c r="N12" s="22">
        <f t="shared" si="0"/>
        <v>0.10526315789473684</v>
      </c>
      <c r="O12" s="22">
        <f t="shared" si="0"/>
        <v>0.23741007194244604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58</v>
      </c>
      <c r="C14" s="15" t="s">
        <v>58</v>
      </c>
      <c r="D14" s="15" t="s">
        <v>57</v>
      </c>
      <c r="E14" s="15" t="s">
        <v>57</v>
      </c>
      <c r="F14" s="15" t="s">
        <v>57</v>
      </c>
      <c r="G14" s="15" t="s">
        <v>57</v>
      </c>
      <c r="H14" s="15" t="s">
        <v>57</v>
      </c>
      <c r="I14" s="15" t="s">
        <v>57</v>
      </c>
      <c r="J14" s="8">
        <v>5</v>
      </c>
      <c r="K14" s="8">
        <f>J14+22</f>
        <v>27</v>
      </c>
      <c r="L14" s="8">
        <v>38</v>
      </c>
      <c r="M14" s="8">
        <f>L14+104</f>
        <v>142</v>
      </c>
      <c r="N14" s="22">
        <f>J14/L14</f>
        <v>0.13157894736842105</v>
      </c>
      <c r="O14" s="22">
        <f>K14/M14</f>
        <v>0.19014084507042253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58</v>
      </c>
      <c r="C17" s="15" t="s">
        <v>58</v>
      </c>
      <c r="D17" s="15" t="s">
        <v>58</v>
      </c>
      <c r="E17" s="15" t="s">
        <v>57</v>
      </c>
      <c r="F17" s="15" t="s">
        <v>58</v>
      </c>
      <c r="G17" s="15" t="s">
        <v>57</v>
      </c>
      <c r="H17" s="15" t="s">
        <v>58</v>
      </c>
      <c r="I17" s="15" t="s">
        <v>57</v>
      </c>
      <c r="J17" s="8">
        <v>5</v>
      </c>
      <c r="K17" s="8">
        <f>J17+14</f>
        <v>19</v>
      </c>
      <c r="L17" s="8">
        <v>25</v>
      </c>
      <c r="M17" s="8">
        <f>L17+76</f>
        <v>101</v>
      </c>
      <c r="N17" s="22">
        <f>J17/L17</f>
        <v>0.2</v>
      </c>
      <c r="O17" s="22">
        <f>K17/M17</f>
        <v>0.18811881188118812</v>
      </c>
      <c r="P17" s="9" t="s">
        <v>44</v>
      </c>
    </row>
    <row r="18" spans="1:16" ht="10.5" customHeight="1">
      <c r="A18" s="5">
        <v>16</v>
      </c>
      <c r="B18" s="44" t="s">
        <v>27</v>
      </c>
      <c r="C18" s="44" t="s">
        <v>27</v>
      </c>
      <c r="D18" s="44" t="s">
        <v>26</v>
      </c>
      <c r="E18" s="44" t="s">
        <v>26</v>
      </c>
      <c r="F18" s="44" t="s">
        <v>26</v>
      </c>
      <c r="G18" s="44" t="s">
        <v>26</v>
      </c>
      <c r="H18" s="44" t="s">
        <v>27</v>
      </c>
      <c r="I18" s="44" t="s">
        <v>26</v>
      </c>
      <c r="J18" s="8">
        <v>8</v>
      </c>
      <c r="K18" s="8">
        <f>J18+25</f>
        <v>33</v>
      </c>
      <c r="L18" s="8">
        <v>38</v>
      </c>
      <c r="M18" s="8">
        <f>L18+103</f>
        <v>141</v>
      </c>
      <c r="N18" s="22">
        <f>J18/L18</f>
        <v>0.21052631578947367</v>
      </c>
      <c r="O18" s="22">
        <f>K18/M18</f>
        <v>0.23404255319148937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58</v>
      </c>
      <c r="C20" s="15" t="s">
        <v>58</v>
      </c>
      <c r="D20" s="15" t="s">
        <v>57</v>
      </c>
      <c r="E20" s="15" t="s">
        <v>57</v>
      </c>
      <c r="F20" s="15" t="s">
        <v>57</v>
      </c>
      <c r="G20" s="15" t="s">
        <v>57</v>
      </c>
      <c r="H20" s="15" t="s">
        <v>57</v>
      </c>
      <c r="I20" s="15" t="s">
        <v>58</v>
      </c>
      <c r="J20" s="16">
        <v>10</v>
      </c>
      <c r="K20" s="16">
        <f>J20+35</f>
        <v>45</v>
      </c>
      <c r="L20" s="8">
        <v>38</v>
      </c>
      <c r="M20" s="8">
        <f>L20+105</f>
        <v>143</v>
      </c>
      <c r="N20" s="22">
        <f>J20/L20</f>
        <v>0.2631578947368421</v>
      </c>
      <c r="O20" s="22">
        <f>K20/M20</f>
        <v>0.3146853146853147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58</v>
      </c>
      <c r="C24" s="15" t="s">
        <v>57</v>
      </c>
      <c r="D24" s="15" t="s">
        <v>57</v>
      </c>
      <c r="E24" s="15" t="s">
        <v>58</v>
      </c>
      <c r="F24" s="15" t="s">
        <v>57</v>
      </c>
      <c r="G24" s="15" t="s">
        <v>58</v>
      </c>
      <c r="H24" s="15" t="s">
        <v>57</v>
      </c>
      <c r="I24" s="15" t="s">
        <v>58</v>
      </c>
      <c r="J24" s="8">
        <v>2</v>
      </c>
      <c r="K24" s="8">
        <f>J24+4</f>
        <v>6</v>
      </c>
      <c r="L24" s="16">
        <v>36</v>
      </c>
      <c r="M24" s="8">
        <f>L24+100</f>
        <v>136</v>
      </c>
      <c r="N24" s="22">
        <f>J24/L24</f>
        <v>0.05555555555555555</v>
      </c>
      <c r="O24" s="22">
        <f>K24/M24</f>
        <v>0.04411764705882353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58</v>
      </c>
      <c r="D28" s="15" t="s">
        <v>57</v>
      </c>
      <c r="E28" s="15" t="s">
        <v>57</v>
      </c>
      <c r="F28" s="15" t="s">
        <v>57</v>
      </c>
      <c r="G28" s="15" t="s">
        <v>58</v>
      </c>
      <c r="H28" s="15" t="s">
        <v>58</v>
      </c>
      <c r="I28" s="15" t="s">
        <v>57</v>
      </c>
      <c r="J28" s="8">
        <v>13</v>
      </c>
      <c r="K28" s="8">
        <f>J28+24</f>
        <v>37</v>
      </c>
      <c r="L28" s="8">
        <v>38</v>
      </c>
      <c r="M28" s="8">
        <f>L28+80</f>
        <v>118</v>
      </c>
      <c r="N28" s="22">
        <f aca="true" t="shared" si="1" ref="N28:O32">J28/L28</f>
        <v>0.34210526315789475</v>
      </c>
      <c r="O28" s="22">
        <f t="shared" si="1"/>
        <v>0.3135593220338983</v>
      </c>
      <c r="P28" s="9" t="s">
        <v>55</v>
      </c>
    </row>
    <row r="29" spans="1:16" ht="10.5" customHeight="1">
      <c r="A29" s="5">
        <v>27</v>
      </c>
      <c r="B29" s="15" t="s">
        <v>57</v>
      </c>
      <c r="C29" s="15" t="s">
        <v>58</v>
      </c>
      <c r="D29" s="15" t="s">
        <v>58</v>
      </c>
      <c r="E29" s="15" t="s">
        <v>58</v>
      </c>
      <c r="F29" s="15" t="s">
        <v>58</v>
      </c>
      <c r="G29" s="15" t="s">
        <v>57</v>
      </c>
      <c r="H29" s="15" t="s">
        <v>58</v>
      </c>
      <c r="I29" s="15" t="s">
        <v>57</v>
      </c>
      <c r="J29" s="26">
        <v>3</v>
      </c>
      <c r="K29" s="8">
        <f>J29+13</f>
        <v>16</v>
      </c>
      <c r="L29" s="8">
        <v>26</v>
      </c>
      <c r="M29" s="8">
        <f>L29+47</f>
        <v>73</v>
      </c>
      <c r="N29" s="22">
        <f t="shared" si="1"/>
        <v>0.11538461538461539</v>
      </c>
      <c r="O29" s="22">
        <f t="shared" si="1"/>
        <v>0.2191780821917808</v>
      </c>
      <c r="P29" s="9" t="s">
        <v>56</v>
      </c>
    </row>
    <row r="30" spans="1:16" ht="10.5" customHeight="1">
      <c r="A30" s="5">
        <v>28</v>
      </c>
      <c r="B30" s="49"/>
      <c r="C30" s="49"/>
      <c r="D30" s="49"/>
      <c r="E30" s="49"/>
      <c r="F30" s="49"/>
      <c r="G30" s="49"/>
      <c r="H30" s="49"/>
      <c r="I30" s="49"/>
      <c r="J30" s="26">
        <v>5</v>
      </c>
      <c r="K30" s="26">
        <f>J30+12</f>
        <v>17</v>
      </c>
      <c r="L30" s="8">
        <v>31</v>
      </c>
      <c r="M30" s="8">
        <f>L30+58</f>
        <v>89</v>
      </c>
      <c r="N30" s="22">
        <f t="shared" si="1"/>
        <v>0.16129032258064516</v>
      </c>
      <c r="O30" s="22">
        <f t="shared" si="1"/>
        <v>0.19101123595505617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58</v>
      </c>
      <c r="D31" s="15" t="s">
        <v>58</v>
      </c>
      <c r="E31" s="15" t="s">
        <v>58</v>
      </c>
      <c r="F31" s="15" t="s">
        <v>58</v>
      </c>
      <c r="G31" s="15" t="s">
        <v>57</v>
      </c>
      <c r="H31" s="15" t="s">
        <v>57</v>
      </c>
      <c r="I31" s="15" t="s">
        <v>57</v>
      </c>
      <c r="J31" s="26">
        <v>5</v>
      </c>
      <c r="K31" s="26">
        <f>J31+7</f>
        <v>12</v>
      </c>
      <c r="L31" s="8">
        <v>38</v>
      </c>
      <c r="M31" s="8">
        <f>L31+40</f>
        <v>78</v>
      </c>
      <c r="N31" s="22">
        <f t="shared" si="1"/>
        <v>0.13157894736842105</v>
      </c>
      <c r="O31" s="22">
        <f t="shared" si="1"/>
        <v>0.15384615384615385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57</v>
      </c>
      <c r="E32" s="15" t="s">
        <v>57</v>
      </c>
      <c r="F32" s="15" t="s">
        <v>57</v>
      </c>
      <c r="G32" s="15" t="s">
        <v>57</v>
      </c>
      <c r="H32" s="15" t="s">
        <v>57</v>
      </c>
      <c r="I32" s="15" t="s">
        <v>58</v>
      </c>
      <c r="J32" s="26">
        <v>6</v>
      </c>
      <c r="K32" s="26">
        <f>J32+18</f>
        <v>24</v>
      </c>
      <c r="L32" s="16">
        <v>38</v>
      </c>
      <c r="M32" s="8">
        <f>L32+62</f>
        <v>100</v>
      </c>
      <c r="N32" s="22">
        <f t="shared" si="1"/>
        <v>0.15789473684210525</v>
      </c>
      <c r="O32" s="22">
        <f t="shared" si="1"/>
        <v>0.24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44" t="s">
        <v>27</v>
      </c>
      <c r="C34" s="44" t="s">
        <v>27</v>
      </c>
      <c r="D34" s="44" t="s">
        <v>26</v>
      </c>
      <c r="E34" s="44" t="s">
        <v>26</v>
      </c>
      <c r="F34" s="44" t="s">
        <v>26</v>
      </c>
      <c r="G34" s="44" t="s">
        <v>26</v>
      </c>
      <c r="H34" s="44" t="s">
        <v>27</v>
      </c>
      <c r="I34" s="44" t="s">
        <v>26</v>
      </c>
      <c r="J34" s="26">
        <v>6</v>
      </c>
      <c r="K34" s="26">
        <f>J34+13</f>
        <v>19</v>
      </c>
      <c r="L34" s="8">
        <v>26</v>
      </c>
      <c r="M34" s="8">
        <f>L34+41</f>
        <v>67</v>
      </c>
      <c r="N34" s="22">
        <f>J34/L34</f>
        <v>0.23076923076923078</v>
      </c>
      <c r="O34" s="22">
        <f>K34/M34</f>
        <v>0.2835820895522388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57</v>
      </c>
      <c r="E35" s="15" t="s">
        <v>58</v>
      </c>
      <c r="F35" s="15" t="s">
        <v>58</v>
      </c>
      <c r="G35" s="15" t="s">
        <v>57</v>
      </c>
      <c r="H35" s="15" t="s">
        <v>57</v>
      </c>
      <c r="I35" s="15" t="s">
        <v>58</v>
      </c>
      <c r="J35" s="26">
        <v>4</v>
      </c>
      <c r="K35" s="26">
        <f>J35+18</f>
        <v>22</v>
      </c>
      <c r="L35" s="8">
        <v>38</v>
      </c>
      <c r="M35" s="8">
        <f>L35+40</f>
        <v>78</v>
      </c>
      <c r="N35" s="22">
        <f>J35/L35</f>
        <v>0.10526315789473684</v>
      </c>
      <c r="O35" s="22">
        <f>K35/M35</f>
        <v>0.28205128205128205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6</v>
      </c>
      <c r="C38" s="1">
        <f t="shared" si="2"/>
        <v>2</v>
      </c>
      <c r="D38" s="1">
        <f t="shared" si="2"/>
        <v>12</v>
      </c>
      <c r="E38" s="1">
        <f t="shared" si="2"/>
        <v>8</v>
      </c>
      <c r="F38" s="1">
        <f t="shared" si="2"/>
        <v>9</v>
      </c>
      <c r="G38" s="1">
        <f t="shared" si="2"/>
        <v>13</v>
      </c>
      <c r="H38" s="1">
        <f t="shared" si="2"/>
        <v>8</v>
      </c>
      <c r="I38" s="1">
        <f t="shared" si="2"/>
        <v>11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9</v>
      </c>
      <c r="C39" s="1">
        <f t="shared" si="3"/>
        <v>13</v>
      </c>
      <c r="D39" s="1">
        <f t="shared" si="3"/>
        <v>3</v>
      </c>
      <c r="E39" s="1">
        <f t="shared" si="3"/>
        <v>7</v>
      </c>
      <c r="F39" s="1">
        <f t="shared" si="3"/>
        <v>6</v>
      </c>
      <c r="G39" s="1">
        <f t="shared" si="3"/>
        <v>2</v>
      </c>
      <c r="H39" s="1">
        <f t="shared" si="3"/>
        <v>7</v>
      </c>
      <c r="I39" s="1">
        <f t="shared" si="3"/>
        <v>4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0.4</v>
      </c>
      <c r="C41" s="11">
        <f t="shared" si="5"/>
        <v>0.13333333333333333</v>
      </c>
      <c r="D41" s="11">
        <f t="shared" si="5"/>
        <v>0.8</v>
      </c>
      <c r="E41" s="11">
        <f t="shared" si="5"/>
        <v>0.5333333333333333</v>
      </c>
      <c r="F41" s="11">
        <f t="shared" si="5"/>
        <v>0.6</v>
      </c>
      <c r="G41" s="11">
        <f t="shared" si="5"/>
        <v>0.8666666666666667</v>
      </c>
      <c r="H41" s="11">
        <f t="shared" si="5"/>
        <v>0.5333333333333333</v>
      </c>
      <c r="I41" s="11">
        <f t="shared" si="5"/>
        <v>0.7333333333333333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0.6</v>
      </c>
      <c r="C42" s="11">
        <f t="shared" si="6"/>
        <v>0.8666666666666667</v>
      </c>
      <c r="D42" s="11">
        <f t="shared" si="6"/>
        <v>0.2</v>
      </c>
      <c r="E42" s="11">
        <f t="shared" si="6"/>
        <v>0.4666666666666667</v>
      </c>
      <c r="F42" s="11">
        <f t="shared" si="6"/>
        <v>0.4</v>
      </c>
      <c r="G42" s="11">
        <f t="shared" si="6"/>
        <v>0.13333333333333333</v>
      </c>
      <c r="H42" s="11">
        <f t="shared" si="6"/>
        <v>0.4666666666666667</v>
      </c>
      <c r="I42" s="11">
        <f t="shared" si="6"/>
        <v>0.26666666666666666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2" sqref="L12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57</v>
      </c>
      <c r="D2" s="15" t="s">
        <v>58</v>
      </c>
      <c r="E2" s="15" t="s">
        <v>58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7</v>
      </c>
      <c r="K2" s="8">
        <f>J2+27</f>
        <v>34</v>
      </c>
      <c r="L2" s="8">
        <v>37</v>
      </c>
      <c r="M2" s="8">
        <f>105+L2</f>
        <v>142</v>
      </c>
      <c r="N2" s="22">
        <f>J2/L2</f>
        <v>0.1891891891891892</v>
      </c>
      <c r="O2" s="22">
        <f>K2/M2</f>
        <v>0.23943661971830985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58</v>
      </c>
      <c r="E8" s="15" t="s">
        <v>58</v>
      </c>
      <c r="F8" s="15" t="s">
        <v>58</v>
      </c>
      <c r="G8" s="15" t="s">
        <v>57</v>
      </c>
      <c r="H8" s="15" t="s">
        <v>58</v>
      </c>
      <c r="I8" s="15" t="s">
        <v>58</v>
      </c>
      <c r="J8" s="8">
        <v>11</v>
      </c>
      <c r="K8" s="8">
        <f>J8+31</f>
        <v>42</v>
      </c>
      <c r="L8" s="8">
        <v>37</v>
      </c>
      <c r="M8" s="8">
        <f>104+L8</f>
        <v>141</v>
      </c>
      <c r="N8" s="22">
        <f>J8/L8</f>
        <v>0.2972972972972973</v>
      </c>
      <c r="O8" s="22">
        <f>K8/M8</f>
        <v>0.2978723404255319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57</v>
      </c>
      <c r="H11" s="15" t="s">
        <v>58</v>
      </c>
      <c r="I11" s="15" t="s">
        <v>58</v>
      </c>
      <c r="J11" s="8">
        <v>8</v>
      </c>
      <c r="K11" s="8">
        <f>J11+27</f>
        <v>35</v>
      </c>
      <c r="L11" s="8">
        <v>37</v>
      </c>
      <c r="M11" s="8">
        <f>99+L11</f>
        <v>136</v>
      </c>
      <c r="N11" s="22">
        <f t="shared" si="0"/>
        <v>0.21621621621621623</v>
      </c>
      <c r="O11" s="22">
        <f t="shared" si="0"/>
        <v>0.25735294117647056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57</v>
      </c>
      <c r="D12" s="15" t="s">
        <v>58</v>
      </c>
      <c r="E12" s="15" t="s">
        <v>58</v>
      </c>
      <c r="F12" s="15" t="s">
        <v>58</v>
      </c>
      <c r="G12" s="15" t="s">
        <v>57</v>
      </c>
      <c r="H12" s="15" t="s">
        <v>58</v>
      </c>
      <c r="I12" s="15" t="s">
        <v>57</v>
      </c>
      <c r="J12" s="8">
        <v>4</v>
      </c>
      <c r="K12" s="8">
        <f>J12+29</f>
        <v>33</v>
      </c>
      <c r="L12" s="8">
        <v>37</v>
      </c>
      <c r="M12" s="8">
        <f>L12+101</f>
        <v>138</v>
      </c>
      <c r="N12" s="22">
        <f t="shared" si="0"/>
        <v>0.10810810810810811</v>
      </c>
      <c r="O12" s="22">
        <f t="shared" si="0"/>
        <v>0.2391304347826087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49" t="s">
        <v>83</v>
      </c>
      <c r="C14" s="49" t="s">
        <v>83</v>
      </c>
      <c r="D14" s="49" t="s">
        <v>84</v>
      </c>
      <c r="E14" s="49" t="s">
        <v>84</v>
      </c>
      <c r="F14" s="49" t="s">
        <v>84</v>
      </c>
      <c r="G14" s="49" t="s">
        <v>98</v>
      </c>
      <c r="H14" s="49" t="s">
        <v>84</v>
      </c>
      <c r="I14" s="49" t="s">
        <v>84</v>
      </c>
      <c r="J14" s="8">
        <v>5</v>
      </c>
      <c r="K14" s="8">
        <f>J14+22</f>
        <v>27</v>
      </c>
      <c r="L14" s="8">
        <v>37</v>
      </c>
      <c r="M14" s="8">
        <f>L14+104</f>
        <v>141</v>
      </c>
      <c r="N14" s="22">
        <f>J14/L14</f>
        <v>0.13513513513513514</v>
      </c>
      <c r="O14" s="22">
        <f>K14/M14</f>
        <v>0.19148936170212766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58</v>
      </c>
      <c r="E17" s="15" t="s">
        <v>58</v>
      </c>
      <c r="F17" s="15" t="s">
        <v>58</v>
      </c>
      <c r="G17" s="15" t="s">
        <v>57</v>
      </c>
      <c r="H17" s="15" t="s">
        <v>58</v>
      </c>
      <c r="I17" s="15" t="s">
        <v>57</v>
      </c>
      <c r="J17" s="8">
        <v>5</v>
      </c>
      <c r="K17" s="8">
        <f>J17+14</f>
        <v>19</v>
      </c>
      <c r="L17" s="8">
        <v>24</v>
      </c>
      <c r="M17" s="8">
        <f>L17+76</f>
        <v>100</v>
      </c>
      <c r="N17" s="22">
        <f>J17/L17</f>
        <v>0.20833333333333334</v>
      </c>
      <c r="O17" s="22">
        <f>K17/M17</f>
        <v>0.19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58</v>
      </c>
      <c r="F18" s="15" t="s">
        <v>58</v>
      </c>
      <c r="G18" s="15" t="s">
        <v>58</v>
      </c>
      <c r="H18" s="15" t="s">
        <v>58</v>
      </c>
      <c r="I18" s="15" t="s">
        <v>57</v>
      </c>
      <c r="J18" s="8">
        <v>7</v>
      </c>
      <c r="K18" s="8">
        <f>J18+25</f>
        <v>32</v>
      </c>
      <c r="L18" s="8">
        <v>37</v>
      </c>
      <c r="M18" s="8">
        <f>L18+103</f>
        <v>140</v>
      </c>
      <c r="N18" s="22">
        <f>J18/L18</f>
        <v>0.1891891891891892</v>
      </c>
      <c r="O18" s="22">
        <f>K18/M18</f>
        <v>0.22857142857142856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57</v>
      </c>
      <c r="D20" s="15" t="s">
        <v>57</v>
      </c>
      <c r="E20" s="15" t="s">
        <v>57</v>
      </c>
      <c r="F20" s="15" t="s">
        <v>58</v>
      </c>
      <c r="G20" s="15" t="s">
        <v>57</v>
      </c>
      <c r="H20" s="15" t="s">
        <v>57</v>
      </c>
      <c r="I20" s="15" t="s">
        <v>58</v>
      </c>
      <c r="J20" s="16">
        <v>10</v>
      </c>
      <c r="K20" s="16">
        <f>J20+35</f>
        <v>45</v>
      </c>
      <c r="L20" s="8">
        <v>37</v>
      </c>
      <c r="M20" s="8">
        <f>L20+105</f>
        <v>142</v>
      </c>
      <c r="N20" s="22">
        <f>J20/L20</f>
        <v>0.2702702702702703</v>
      </c>
      <c r="O20" s="22">
        <f>K20/M20</f>
        <v>0.31690140845070425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8">
        <v>2</v>
      </c>
      <c r="K24" s="8">
        <f>J24+4</f>
        <v>6</v>
      </c>
      <c r="L24" s="16">
        <v>35</v>
      </c>
      <c r="M24" s="8">
        <f>L24+100</f>
        <v>135</v>
      </c>
      <c r="N24" s="22">
        <f>J24/L24</f>
        <v>0.05714285714285714</v>
      </c>
      <c r="O24" s="22">
        <f>K24/M24</f>
        <v>0.044444444444444446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57</v>
      </c>
      <c r="D28" s="15" t="s">
        <v>58</v>
      </c>
      <c r="E28" s="15" t="s">
        <v>57</v>
      </c>
      <c r="F28" s="15" t="s">
        <v>58</v>
      </c>
      <c r="G28" s="15" t="s">
        <v>58</v>
      </c>
      <c r="H28" s="15" t="s">
        <v>57</v>
      </c>
      <c r="I28" s="15" t="s">
        <v>58</v>
      </c>
      <c r="J28" s="8">
        <v>13</v>
      </c>
      <c r="K28" s="8">
        <f>J28+24</f>
        <v>37</v>
      </c>
      <c r="L28" s="8">
        <v>37</v>
      </c>
      <c r="M28" s="8">
        <f>L28+80</f>
        <v>117</v>
      </c>
      <c r="N28" s="22">
        <f aca="true" t="shared" si="1" ref="N28:O32">J28/L28</f>
        <v>0.35135135135135137</v>
      </c>
      <c r="O28" s="22">
        <f t="shared" si="1"/>
        <v>0.3162393162393162</v>
      </c>
      <c r="P28" s="9" t="s">
        <v>55</v>
      </c>
    </row>
    <row r="29" spans="1:16" ht="10.5" customHeight="1">
      <c r="A29" s="5">
        <v>27</v>
      </c>
      <c r="B29" s="55"/>
      <c r="C29" s="55"/>
      <c r="D29" s="55"/>
      <c r="E29" s="55"/>
      <c r="F29" s="55"/>
      <c r="G29" s="55"/>
      <c r="H29" s="55"/>
      <c r="I29" s="55"/>
      <c r="J29" s="26">
        <v>3</v>
      </c>
      <c r="K29" s="8">
        <f>J29+13</f>
        <v>16</v>
      </c>
      <c r="L29" s="8">
        <v>25</v>
      </c>
      <c r="M29" s="8">
        <f>L29+47</f>
        <v>72</v>
      </c>
      <c r="N29" s="22">
        <f t="shared" si="1"/>
        <v>0.12</v>
      </c>
      <c r="O29" s="22">
        <f t="shared" si="1"/>
        <v>0.2222222222222222</v>
      </c>
      <c r="P29" s="9" t="s">
        <v>56</v>
      </c>
    </row>
    <row r="30" spans="1:16" ht="10.5" customHeight="1">
      <c r="A30" s="5">
        <v>28</v>
      </c>
      <c r="B30" s="49" t="s">
        <v>83</v>
      </c>
      <c r="C30" s="49" t="s">
        <v>83</v>
      </c>
      <c r="D30" s="49" t="s">
        <v>84</v>
      </c>
      <c r="E30" s="49" t="s">
        <v>84</v>
      </c>
      <c r="F30" s="49" t="s">
        <v>84</v>
      </c>
      <c r="G30" s="49" t="s">
        <v>98</v>
      </c>
      <c r="H30" s="49" t="s">
        <v>84</v>
      </c>
      <c r="I30" s="49" t="s">
        <v>84</v>
      </c>
      <c r="J30" s="26">
        <v>5</v>
      </c>
      <c r="K30" s="26">
        <f>J30+12</f>
        <v>17</v>
      </c>
      <c r="L30" s="8">
        <v>31</v>
      </c>
      <c r="M30" s="8">
        <f>L30+58</f>
        <v>89</v>
      </c>
      <c r="N30" s="22">
        <f t="shared" si="1"/>
        <v>0.16129032258064516</v>
      </c>
      <c r="O30" s="22">
        <f t="shared" si="1"/>
        <v>0.19101123595505617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58</v>
      </c>
      <c r="E31" s="15" t="s">
        <v>58</v>
      </c>
      <c r="F31" s="15" t="s">
        <v>58</v>
      </c>
      <c r="G31" s="15" t="s">
        <v>57</v>
      </c>
      <c r="H31" s="15" t="s">
        <v>58</v>
      </c>
      <c r="I31" s="15" t="s">
        <v>58</v>
      </c>
      <c r="J31" s="26">
        <v>5</v>
      </c>
      <c r="K31" s="26">
        <f>J31+7</f>
        <v>12</v>
      </c>
      <c r="L31" s="8">
        <v>37</v>
      </c>
      <c r="M31" s="8">
        <f>L31+40</f>
        <v>77</v>
      </c>
      <c r="N31" s="22">
        <f t="shared" si="1"/>
        <v>0.13513513513513514</v>
      </c>
      <c r="O31" s="22">
        <f t="shared" si="1"/>
        <v>0.15584415584415584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58</v>
      </c>
      <c r="D32" s="15" t="s">
        <v>57</v>
      </c>
      <c r="E32" s="15" t="s">
        <v>58</v>
      </c>
      <c r="F32" s="15" t="s">
        <v>57</v>
      </c>
      <c r="G32" s="15" t="s">
        <v>57</v>
      </c>
      <c r="H32" s="15" t="s">
        <v>57</v>
      </c>
      <c r="I32" s="15" t="s">
        <v>58</v>
      </c>
      <c r="J32" s="26">
        <v>6</v>
      </c>
      <c r="K32" s="26">
        <f>J32+18</f>
        <v>24</v>
      </c>
      <c r="L32" s="16">
        <v>37</v>
      </c>
      <c r="M32" s="8">
        <f>L32+62</f>
        <v>99</v>
      </c>
      <c r="N32" s="22">
        <f t="shared" si="1"/>
        <v>0.16216216216216217</v>
      </c>
      <c r="O32" s="22">
        <f t="shared" si="1"/>
        <v>0.24242424242424243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57</v>
      </c>
      <c r="H35" s="15" t="s">
        <v>58</v>
      </c>
      <c r="I35" s="15" t="s">
        <v>58</v>
      </c>
      <c r="J35" s="26">
        <v>4</v>
      </c>
      <c r="K35" s="26">
        <f>J35+18</f>
        <v>22</v>
      </c>
      <c r="L35" s="8">
        <v>37</v>
      </c>
      <c r="M35" s="8">
        <f>L35+40</f>
        <v>77</v>
      </c>
      <c r="N35" s="22">
        <f>J35/L35</f>
        <v>0.10810810810810811</v>
      </c>
      <c r="O35" s="22">
        <f>K35/M35</f>
        <v>0.2857142857142857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7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9</v>
      </c>
      <c r="H38" s="1">
        <f t="shared" si="2"/>
        <v>4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</v>
      </c>
      <c r="C39" s="1">
        <f t="shared" si="3"/>
        <v>6</v>
      </c>
      <c r="D39" s="1">
        <f t="shared" si="3"/>
        <v>11</v>
      </c>
      <c r="E39" s="1">
        <f t="shared" si="3"/>
        <v>11</v>
      </c>
      <c r="F39" s="1">
        <f t="shared" si="3"/>
        <v>12</v>
      </c>
      <c r="G39" s="1">
        <f t="shared" si="3"/>
        <v>2</v>
      </c>
      <c r="H39" s="1">
        <f t="shared" si="3"/>
        <v>9</v>
      </c>
      <c r="I39" s="1">
        <f t="shared" si="3"/>
        <v>9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0.9230769230769231</v>
      </c>
      <c r="C41" s="11">
        <f t="shared" si="5"/>
        <v>0.5384615384615384</v>
      </c>
      <c r="D41" s="11">
        <f t="shared" si="5"/>
        <v>0.15384615384615385</v>
      </c>
      <c r="E41" s="11">
        <f t="shared" si="5"/>
        <v>0.15384615384615385</v>
      </c>
      <c r="F41" s="11">
        <f t="shared" si="5"/>
        <v>0.07692307692307693</v>
      </c>
      <c r="G41" s="11">
        <f t="shared" si="5"/>
        <v>0.6923076923076923</v>
      </c>
      <c r="H41" s="11">
        <f t="shared" si="5"/>
        <v>0.3076923076923077</v>
      </c>
      <c r="I41" s="11">
        <f t="shared" si="5"/>
        <v>0.3076923076923077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0.07692307692307693</v>
      </c>
      <c r="C42" s="11">
        <f t="shared" si="6"/>
        <v>0.46153846153846156</v>
      </c>
      <c r="D42" s="11">
        <f t="shared" si="6"/>
        <v>0.8461538461538461</v>
      </c>
      <c r="E42" s="11">
        <f t="shared" si="6"/>
        <v>0.8461538461538461</v>
      </c>
      <c r="F42" s="11">
        <f t="shared" si="6"/>
        <v>0.9230769230769231</v>
      </c>
      <c r="G42" s="11">
        <f t="shared" si="6"/>
        <v>0.15384615384615385</v>
      </c>
      <c r="H42" s="11">
        <f t="shared" si="6"/>
        <v>0.6923076923076923</v>
      </c>
      <c r="I42" s="11">
        <f t="shared" si="6"/>
        <v>0.6923076923076923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6" sqref="L36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58</v>
      </c>
      <c r="D2" s="15" t="s">
        <v>58</v>
      </c>
      <c r="E2" s="15" t="s">
        <v>57</v>
      </c>
      <c r="F2" s="15" t="s">
        <v>58</v>
      </c>
      <c r="G2" s="15" t="s">
        <v>58</v>
      </c>
      <c r="H2" s="15" t="s">
        <v>57</v>
      </c>
      <c r="I2" s="15" t="s">
        <v>57</v>
      </c>
      <c r="J2" s="8">
        <v>7</v>
      </c>
      <c r="K2" s="8">
        <f>J2+27</f>
        <v>34</v>
      </c>
      <c r="L2" s="8">
        <v>36</v>
      </c>
      <c r="M2" s="8">
        <f>105+L2</f>
        <v>141</v>
      </c>
      <c r="N2" s="22">
        <f>J2/L2</f>
        <v>0.19444444444444445</v>
      </c>
      <c r="O2" s="22">
        <f>K2/M2</f>
        <v>0.24113475177304963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35" t="s">
        <v>26</v>
      </c>
      <c r="C8" s="35" t="s">
        <v>27</v>
      </c>
      <c r="D8" s="35" t="s">
        <v>27</v>
      </c>
      <c r="E8" s="35" t="s">
        <v>27</v>
      </c>
      <c r="F8" s="35" t="s">
        <v>27</v>
      </c>
      <c r="G8" s="35" t="s">
        <v>27</v>
      </c>
      <c r="H8" s="35" t="s">
        <v>26</v>
      </c>
      <c r="I8" s="35" t="s">
        <v>27</v>
      </c>
      <c r="J8" s="8">
        <v>11</v>
      </c>
      <c r="K8" s="8">
        <f>J8+31</f>
        <v>42</v>
      </c>
      <c r="L8" s="8">
        <v>36</v>
      </c>
      <c r="M8" s="8">
        <f>104+L8</f>
        <v>140</v>
      </c>
      <c r="N8" s="22">
        <f>J8/L8</f>
        <v>0.3055555555555556</v>
      </c>
      <c r="O8" s="22">
        <f>K8/M8</f>
        <v>0.3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57</v>
      </c>
      <c r="C11" s="15" t="s">
        <v>58</v>
      </c>
      <c r="D11" s="15" t="s">
        <v>58</v>
      </c>
      <c r="E11" s="15" t="s">
        <v>58</v>
      </c>
      <c r="F11" s="15" t="s">
        <v>57</v>
      </c>
      <c r="G11" s="15" t="s">
        <v>57</v>
      </c>
      <c r="H11" s="15" t="s">
        <v>58</v>
      </c>
      <c r="I11" s="15" t="s">
        <v>58</v>
      </c>
      <c r="J11" s="8">
        <v>8</v>
      </c>
      <c r="K11" s="8">
        <f>J11+27</f>
        <v>35</v>
      </c>
      <c r="L11" s="8">
        <v>34</v>
      </c>
      <c r="M11" s="8">
        <f>99+L11</f>
        <v>133</v>
      </c>
      <c r="N11" s="22">
        <f t="shared" si="0"/>
        <v>0.23529411764705882</v>
      </c>
      <c r="O11" s="22">
        <f t="shared" si="0"/>
        <v>0.2631578947368421</v>
      </c>
      <c r="P11" s="9" t="s">
        <v>38</v>
      </c>
    </row>
    <row r="12" spans="1:16" ht="10.5" customHeight="1">
      <c r="A12" s="5">
        <v>10</v>
      </c>
      <c r="B12" s="15" t="s">
        <v>57</v>
      </c>
      <c r="C12" s="15" t="s">
        <v>58</v>
      </c>
      <c r="D12" s="15" t="s">
        <v>58</v>
      </c>
      <c r="E12" s="15" t="s">
        <v>57</v>
      </c>
      <c r="F12" s="15" t="s">
        <v>58</v>
      </c>
      <c r="G12" s="15" t="s">
        <v>57</v>
      </c>
      <c r="H12" s="15" t="s">
        <v>58</v>
      </c>
      <c r="I12" s="15" t="s">
        <v>58</v>
      </c>
      <c r="J12" s="8">
        <v>4</v>
      </c>
      <c r="K12" s="8">
        <f>J12+29</f>
        <v>33</v>
      </c>
      <c r="L12" s="8">
        <v>36</v>
      </c>
      <c r="M12" s="8">
        <f>L12+101</f>
        <v>137</v>
      </c>
      <c r="N12" s="22">
        <f t="shared" si="0"/>
        <v>0.1111111111111111</v>
      </c>
      <c r="O12" s="22">
        <f t="shared" si="0"/>
        <v>0.24087591240875914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58</v>
      </c>
      <c r="E14" s="15" t="s">
        <v>58</v>
      </c>
      <c r="F14" s="15" t="s">
        <v>58</v>
      </c>
      <c r="G14" s="15" t="s">
        <v>75</v>
      </c>
      <c r="H14" s="15" t="s">
        <v>75</v>
      </c>
      <c r="I14" s="15" t="s">
        <v>57</v>
      </c>
      <c r="J14" s="8">
        <v>4</v>
      </c>
      <c r="K14" s="8">
        <f>J14+22</f>
        <v>26</v>
      </c>
      <c r="L14" s="8">
        <v>36</v>
      </c>
      <c r="M14" s="8">
        <f>L14+104</f>
        <v>140</v>
      </c>
      <c r="N14" s="22">
        <f>J14/L14</f>
        <v>0.1111111111111111</v>
      </c>
      <c r="O14" s="22">
        <f>K14/M14</f>
        <v>0.18571428571428572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58</v>
      </c>
      <c r="E17" s="15" t="s">
        <v>58</v>
      </c>
      <c r="F17" s="15" t="s">
        <v>58</v>
      </c>
      <c r="G17" s="15" t="s">
        <v>57</v>
      </c>
      <c r="H17" s="15" t="s">
        <v>57</v>
      </c>
      <c r="I17" s="15" t="s">
        <v>58</v>
      </c>
      <c r="J17" s="8">
        <v>5</v>
      </c>
      <c r="K17" s="8">
        <f>J17+14</f>
        <v>19</v>
      </c>
      <c r="L17" s="8">
        <v>24</v>
      </c>
      <c r="M17" s="8">
        <f>L17+76</f>
        <v>100</v>
      </c>
      <c r="N17" s="22">
        <f>J17/L17</f>
        <v>0.20833333333333334</v>
      </c>
      <c r="O17" s="22">
        <f>K17/M17</f>
        <v>0.19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58</v>
      </c>
      <c r="E18" s="15" t="s">
        <v>57</v>
      </c>
      <c r="F18" s="15" t="s">
        <v>57</v>
      </c>
      <c r="G18" s="15" t="s">
        <v>57</v>
      </c>
      <c r="H18" s="15" t="s">
        <v>57</v>
      </c>
      <c r="I18" s="15" t="s">
        <v>58</v>
      </c>
      <c r="J18" s="8">
        <v>7</v>
      </c>
      <c r="K18" s="8">
        <f>J18+25</f>
        <v>32</v>
      </c>
      <c r="L18" s="8">
        <v>36</v>
      </c>
      <c r="M18" s="8">
        <f>L18+103</f>
        <v>139</v>
      </c>
      <c r="N18" s="22">
        <f>J18/L18</f>
        <v>0.19444444444444445</v>
      </c>
      <c r="O18" s="22">
        <f>K18/M18</f>
        <v>0.2302158273381295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35" t="s">
        <v>26</v>
      </c>
      <c r="C20" s="35" t="s">
        <v>27</v>
      </c>
      <c r="D20" s="35" t="s">
        <v>27</v>
      </c>
      <c r="E20" s="35" t="s">
        <v>27</v>
      </c>
      <c r="F20" s="35" t="s">
        <v>27</v>
      </c>
      <c r="G20" s="35" t="s">
        <v>27</v>
      </c>
      <c r="H20" s="35" t="s">
        <v>26</v>
      </c>
      <c r="I20" s="35" t="s">
        <v>27</v>
      </c>
      <c r="J20" s="16">
        <v>10</v>
      </c>
      <c r="K20" s="16">
        <f>J20+35</f>
        <v>45</v>
      </c>
      <c r="L20" s="8">
        <v>36</v>
      </c>
      <c r="M20" s="8">
        <f>L20+105</f>
        <v>141</v>
      </c>
      <c r="N20" s="22">
        <f>J20/L20</f>
        <v>0.2777777777777778</v>
      </c>
      <c r="O20" s="22">
        <f>K20/M20</f>
        <v>0.3191489361702128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58</v>
      </c>
      <c r="E24" s="15" t="s">
        <v>58</v>
      </c>
      <c r="F24" s="15" t="s">
        <v>58</v>
      </c>
      <c r="G24" s="15" t="s">
        <v>57</v>
      </c>
      <c r="H24" s="15" t="s">
        <v>58</v>
      </c>
      <c r="I24" s="15" t="s">
        <v>58</v>
      </c>
      <c r="J24" s="8">
        <v>2</v>
      </c>
      <c r="K24" s="8">
        <f>J24+4</f>
        <v>6</v>
      </c>
      <c r="L24" s="16">
        <v>35</v>
      </c>
      <c r="M24" s="8">
        <f>L24+100</f>
        <v>135</v>
      </c>
      <c r="N24" s="22">
        <f>J24/L24</f>
        <v>0.05714285714285714</v>
      </c>
      <c r="O24" s="22">
        <f>K24/M24</f>
        <v>0.044444444444444446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58</v>
      </c>
      <c r="D28" s="15" t="s">
        <v>58</v>
      </c>
      <c r="E28" s="15" t="s">
        <v>57</v>
      </c>
      <c r="F28" s="15" t="s">
        <v>57</v>
      </c>
      <c r="G28" s="15" t="s">
        <v>57</v>
      </c>
      <c r="H28" s="15" t="s">
        <v>58</v>
      </c>
      <c r="I28" s="15" t="s">
        <v>58</v>
      </c>
      <c r="J28" s="8">
        <v>13</v>
      </c>
      <c r="K28" s="8">
        <f>J28+24</f>
        <v>37</v>
      </c>
      <c r="L28" s="8">
        <v>36</v>
      </c>
      <c r="M28" s="8">
        <f>L28+80</f>
        <v>116</v>
      </c>
      <c r="N28" s="22">
        <f aca="true" t="shared" si="1" ref="N28:O32">J28/L28</f>
        <v>0.3611111111111111</v>
      </c>
      <c r="O28" s="22">
        <f t="shared" si="1"/>
        <v>0.31896551724137934</v>
      </c>
      <c r="P28" s="9" t="s">
        <v>55</v>
      </c>
    </row>
    <row r="29" spans="1:16" ht="10.5" customHeight="1">
      <c r="A29" s="5">
        <v>27</v>
      </c>
      <c r="B29" s="55"/>
      <c r="C29" s="55"/>
      <c r="D29" s="55"/>
      <c r="E29" s="55"/>
      <c r="F29" s="55"/>
      <c r="G29" s="55"/>
      <c r="H29" s="55"/>
      <c r="I29" s="55"/>
      <c r="J29" s="26">
        <v>3</v>
      </c>
      <c r="K29" s="8">
        <f>J29+13</f>
        <v>16</v>
      </c>
      <c r="L29" s="8">
        <v>25</v>
      </c>
      <c r="M29" s="8">
        <f>L29+47</f>
        <v>72</v>
      </c>
      <c r="N29" s="22">
        <f t="shared" si="1"/>
        <v>0.12</v>
      </c>
      <c r="O29" s="22">
        <f t="shared" si="1"/>
        <v>0.2222222222222222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57</v>
      </c>
      <c r="D30" s="15" t="s">
        <v>58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58</v>
      </c>
      <c r="J30" s="26">
        <v>4</v>
      </c>
      <c r="K30" s="26">
        <f>J30+12</f>
        <v>16</v>
      </c>
      <c r="L30" s="8">
        <v>30</v>
      </c>
      <c r="M30" s="8">
        <f>L30+58</f>
        <v>88</v>
      </c>
      <c r="N30" s="22">
        <f t="shared" si="1"/>
        <v>0.13333333333333333</v>
      </c>
      <c r="O30" s="22">
        <f t="shared" si="1"/>
        <v>0.18181818181818182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58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58</v>
      </c>
      <c r="J31" s="26">
        <v>5</v>
      </c>
      <c r="K31" s="26">
        <f>J31+7</f>
        <v>12</v>
      </c>
      <c r="L31" s="8">
        <v>36</v>
      </c>
      <c r="M31" s="8">
        <f>L31+40</f>
        <v>76</v>
      </c>
      <c r="N31" s="22">
        <f t="shared" si="1"/>
        <v>0.1388888888888889</v>
      </c>
      <c r="O31" s="22">
        <f t="shared" si="1"/>
        <v>0.15789473684210525</v>
      </c>
      <c r="P31" s="9" t="s">
        <v>22</v>
      </c>
    </row>
    <row r="32" spans="1:16" ht="10.5" customHeight="1">
      <c r="A32" s="5">
        <v>30</v>
      </c>
      <c r="B32" s="15" t="s">
        <v>57</v>
      </c>
      <c r="C32" s="15" t="s">
        <v>57</v>
      </c>
      <c r="D32" s="15" t="s">
        <v>58</v>
      </c>
      <c r="E32" s="15" t="s">
        <v>57</v>
      </c>
      <c r="F32" s="15" t="s">
        <v>58</v>
      </c>
      <c r="G32" s="15" t="s">
        <v>57</v>
      </c>
      <c r="H32" s="15" t="s">
        <v>58</v>
      </c>
      <c r="I32" s="15" t="s">
        <v>57</v>
      </c>
      <c r="J32" s="26">
        <v>6</v>
      </c>
      <c r="K32" s="26">
        <f>J32+18</f>
        <v>24</v>
      </c>
      <c r="L32" s="16">
        <v>36</v>
      </c>
      <c r="M32" s="8">
        <f>L32+62</f>
        <v>98</v>
      </c>
      <c r="N32" s="22">
        <f t="shared" si="1"/>
        <v>0.16666666666666666</v>
      </c>
      <c r="O32" s="22">
        <f t="shared" si="1"/>
        <v>0.24489795918367346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58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57</v>
      </c>
      <c r="H35" s="15" t="s">
        <v>58</v>
      </c>
      <c r="I35" s="15" t="s">
        <v>58</v>
      </c>
      <c r="J35" s="26">
        <v>4</v>
      </c>
      <c r="K35" s="26">
        <f>J35+18</f>
        <v>22</v>
      </c>
      <c r="L35" s="8">
        <v>36</v>
      </c>
      <c r="M35" s="8">
        <f>L35+40</f>
        <v>76</v>
      </c>
      <c r="N35" s="22">
        <f>J35/L35</f>
        <v>0.1111111111111111</v>
      </c>
      <c r="O35" s="22">
        <f>K35/M35</f>
        <v>0.2894736842105263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4</v>
      </c>
      <c r="D38" s="1">
        <f t="shared" si="2"/>
        <v>0</v>
      </c>
      <c r="E38" s="1">
        <f t="shared" si="2"/>
        <v>6</v>
      </c>
      <c r="F38" s="1">
        <f t="shared" si="2"/>
        <v>3</v>
      </c>
      <c r="G38" s="1">
        <f t="shared" si="2"/>
        <v>9</v>
      </c>
      <c r="H38" s="1">
        <f t="shared" si="2"/>
        <v>5</v>
      </c>
      <c r="I38" s="1">
        <f t="shared" si="2"/>
        <v>3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2</v>
      </c>
      <c r="C39" s="1">
        <f t="shared" si="3"/>
        <v>10</v>
      </c>
      <c r="D39" s="1">
        <f t="shared" si="3"/>
        <v>14</v>
      </c>
      <c r="E39" s="1">
        <f t="shared" si="3"/>
        <v>8</v>
      </c>
      <c r="F39" s="1">
        <f t="shared" si="3"/>
        <v>11</v>
      </c>
      <c r="G39" s="1">
        <f t="shared" si="3"/>
        <v>4</v>
      </c>
      <c r="H39" s="1">
        <f t="shared" si="3"/>
        <v>8</v>
      </c>
      <c r="I39" s="1">
        <f t="shared" si="3"/>
        <v>11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0.8571428571428571</v>
      </c>
      <c r="C41" s="11">
        <f t="shared" si="5"/>
        <v>0.2857142857142857</v>
      </c>
      <c r="D41" s="11">
        <f t="shared" si="5"/>
        <v>0</v>
      </c>
      <c r="E41" s="11">
        <f t="shared" si="5"/>
        <v>0.42857142857142855</v>
      </c>
      <c r="F41" s="11">
        <f t="shared" si="5"/>
        <v>0.21428571428571427</v>
      </c>
      <c r="G41" s="11">
        <f t="shared" si="5"/>
        <v>0.6428571428571429</v>
      </c>
      <c r="H41" s="11">
        <f t="shared" si="5"/>
        <v>0.35714285714285715</v>
      </c>
      <c r="I41" s="11">
        <f t="shared" si="5"/>
        <v>0.21428571428571427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0.14285714285714285</v>
      </c>
      <c r="C42" s="11">
        <f t="shared" si="6"/>
        <v>0.7142857142857143</v>
      </c>
      <c r="D42" s="11">
        <f t="shared" si="6"/>
        <v>1</v>
      </c>
      <c r="E42" s="11">
        <f t="shared" si="6"/>
        <v>0.5714285714285714</v>
      </c>
      <c r="F42" s="11">
        <f t="shared" si="6"/>
        <v>0.7857142857142857</v>
      </c>
      <c r="G42" s="11">
        <f t="shared" si="6"/>
        <v>0.2857142857142857</v>
      </c>
      <c r="H42" s="11">
        <f t="shared" si="6"/>
        <v>0.5714285714285714</v>
      </c>
      <c r="I42" s="11">
        <f t="shared" si="6"/>
        <v>0.7857142857142857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2" sqref="L12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58</v>
      </c>
      <c r="C2" s="15" t="s">
        <v>58</v>
      </c>
      <c r="D2" s="15" t="s">
        <v>58</v>
      </c>
      <c r="E2" s="15" t="s">
        <v>57</v>
      </c>
      <c r="F2" s="15" t="s">
        <v>58</v>
      </c>
      <c r="G2" s="15" t="s">
        <v>57</v>
      </c>
      <c r="H2" s="15" t="s">
        <v>57</v>
      </c>
      <c r="I2" s="15" t="s">
        <v>57</v>
      </c>
      <c r="J2" s="8">
        <v>7</v>
      </c>
      <c r="K2" s="8">
        <f>J2+27</f>
        <v>34</v>
      </c>
      <c r="L2" s="8">
        <v>35</v>
      </c>
      <c r="M2" s="8">
        <f>105+L2</f>
        <v>140</v>
      </c>
      <c r="N2" s="22">
        <f>J2/L2</f>
        <v>0.2</v>
      </c>
      <c r="O2" s="22">
        <f>K2/M2</f>
        <v>0.24285714285714285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15" t="s">
        <v>57</v>
      </c>
      <c r="C8" s="15" t="s">
        <v>58</v>
      </c>
      <c r="D8" s="15" t="s">
        <v>58</v>
      </c>
      <c r="E8" s="15" t="s">
        <v>57</v>
      </c>
      <c r="F8" s="15" t="s">
        <v>58</v>
      </c>
      <c r="G8" s="15" t="s">
        <v>57</v>
      </c>
      <c r="H8" s="15" t="s">
        <v>57</v>
      </c>
      <c r="I8" s="15" t="s">
        <v>57</v>
      </c>
      <c r="J8" s="8">
        <v>10</v>
      </c>
      <c r="K8" s="8">
        <f>J8+31</f>
        <v>41</v>
      </c>
      <c r="L8" s="8">
        <v>35</v>
      </c>
      <c r="M8" s="8">
        <f>104+L8</f>
        <v>139</v>
      </c>
      <c r="N8" s="22">
        <f>J8/L8</f>
        <v>0.2857142857142857</v>
      </c>
      <c r="O8" s="22">
        <f>K8/M8</f>
        <v>0.2949640287769784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57</v>
      </c>
      <c r="D11" s="15" t="s">
        <v>58</v>
      </c>
      <c r="E11" s="15" t="s">
        <v>58</v>
      </c>
      <c r="F11" s="15" t="s">
        <v>58</v>
      </c>
      <c r="G11" s="15" t="s">
        <v>57</v>
      </c>
      <c r="H11" s="15" t="s">
        <v>58</v>
      </c>
      <c r="I11" s="15" t="s">
        <v>58</v>
      </c>
      <c r="J11" s="8">
        <v>8</v>
      </c>
      <c r="K11" s="8">
        <f>J11+27</f>
        <v>35</v>
      </c>
      <c r="L11" s="8">
        <v>33</v>
      </c>
      <c r="M11" s="8">
        <f>99+L11</f>
        <v>132</v>
      </c>
      <c r="N11" s="22">
        <f t="shared" si="0"/>
        <v>0.24242424242424243</v>
      </c>
      <c r="O11" s="22">
        <f t="shared" si="0"/>
        <v>0.26515151515151514</v>
      </c>
      <c r="P11" s="9" t="s">
        <v>38</v>
      </c>
    </row>
    <row r="12" spans="1:16" ht="10.5" customHeight="1">
      <c r="A12" s="5">
        <v>10</v>
      </c>
      <c r="B12" s="15" t="s">
        <v>58</v>
      </c>
      <c r="C12" s="15" t="s">
        <v>58</v>
      </c>
      <c r="D12" s="15" t="s">
        <v>58</v>
      </c>
      <c r="E12" s="15" t="s">
        <v>57</v>
      </c>
      <c r="F12" s="15" t="s">
        <v>58</v>
      </c>
      <c r="G12" s="15" t="s">
        <v>58</v>
      </c>
      <c r="H12" s="15" t="s">
        <v>57</v>
      </c>
      <c r="I12" s="15" t="s">
        <v>58</v>
      </c>
      <c r="J12" s="8">
        <v>4</v>
      </c>
      <c r="K12" s="8">
        <f>J12+29</f>
        <v>33</v>
      </c>
      <c r="L12" s="8">
        <v>35</v>
      </c>
      <c r="M12" s="8">
        <f>L12+101</f>
        <v>136</v>
      </c>
      <c r="N12" s="22">
        <f t="shared" si="0"/>
        <v>0.11428571428571428</v>
      </c>
      <c r="O12" s="22">
        <f t="shared" si="0"/>
        <v>0.2426470588235294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15" t="s">
        <v>57</v>
      </c>
      <c r="C14" s="15" t="s">
        <v>58</v>
      </c>
      <c r="D14" s="15" t="s">
        <v>58</v>
      </c>
      <c r="E14" s="15" t="s">
        <v>58</v>
      </c>
      <c r="F14" s="15" t="s">
        <v>57</v>
      </c>
      <c r="G14" s="15" t="s">
        <v>57</v>
      </c>
      <c r="H14" s="15" t="s">
        <v>58</v>
      </c>
      <c r="I14" s="15" t="s">
        <v>57</v>
      </c>
      <c r="J14" s="8">
        <v>4</v>
      </c>
      <c r="K14" s="8">
        <f>J14+22</f>
        <v>26</v>
      </c>
      <c r="L14" s="8">
        <v>35</v>
      </c>
      <c r="M14" s="8">
        <f>L14+104</f>
        <v>139</v>
      </c>
      <c r="N14" s="22">
        <f>J14/L14</f>
        <v>0.11428571428571428</v>
      </c>
      <c r="O14" s="22">
        <f>K14/M14</f>
        <v>0.18705035971223022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15" t="s">
        <v>57</v>
      </c>
      <c r="C17" s="15" t="s">
        <v>58</v>
      </c>
      <c r="D17" s="15" t="s">
        <v>57</v>
      </c>
      <c r="E17" s="15" t="s">
        <v>58</v>
      </c>
      <c r="F17" s="15" t="s">
        <v>58</v>
      </c>
      <c r="G17" s="15" t="s">
        <v>58</v>
      </c>
      <c r="H17" s="15" t="s">
        <v>58</v>
      </c>
      <c r="I17" s="15" t="s">
        <v>58</v>
      </c>
      <c r="J17" s="8">
        <v>5</v>
      </c>
      <c r="K17" s="8">
        <f>J17+14</f>
        <v>19</v>
      </c>
      <c r="L17" s="8">
        <v>23</v>
      </c>
      <c r="M17" s="8">
        <f>L17+76</f>
        <v>99</v>
      </c>
      <c r="N17" s="22">
        <f>J17/L17</f>
        <v>0.21739130434782608</v>
      </c>
      <c r="O17" s="22">
        <f>K17/M17</f>
        <v>0.1919191919191919</v>
      </c>
      <c r="P17" s="9" t="s">
        <v>44</v>
      </c>
    </row>
    <row r="18" spans="1:16" ht="10.5" customHeight="1">
      <c r="A18" s="5">
        <v>16</v>
      </c>
      <c r="B18" s="15" t="s">
        <v>58</v>
      </c>
      <c r="C18" s="15" t="s">
        <v>57</v>
      </c>
      <c r="D18" s="15" t="s">
        <v>58</v>
      </c>
      <c r="E18" s="15" t="s">
        <v>57</v>
      </c>
      <c r="F18" s="15" t="s">
        <v>58</v>
      </c>
      <c r="G18" s="15" t="s">
        <v>57</v>
      </c>
      <c r="H18" s="15" t="s">
        <v>58</v>
      </c>
      <c r="I18" s="15" t="s">
        <v>57</v>
      </c>
      <c r="J18" s="8">
        <v>7</v>
      </c>
      <c r="K18" s="8">
        <f>J18+25</f>
        <v>32</v>
      </c>
      <c r="L18" s="8">
        <v>35</v>
      </c>
      <c r="M18" s="8">
        <f>L18+103</f>
        <v>138</v>
      </c>
      <c r="N18" s="22">
        <f>J18/L18</f>
        <v>0.2</v>
      </c>
      <c r="O18" s="22">
        <f>K18/M18</f>
        <v>0.2318840579710145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58</v>
      </c>
      <c r="D20" s="15" t="s">
        <v>58</v>
      </c>
      <c r="E20" s="15" t="s">
        <v>58</v>
      </c>
      <c r="F20" s="15" t="s">
        <v>58</v>
      </c>
      <c r="G20" s="15" t="s">
        <v>57</v>
      </c>
      <c r="H20" s="15" t="s">
        <v>58</v>
      </c>
      <c r="I20" s="15" t="s">
        <v>57</v>
      </c>
      <c r="J20" s="16">
        <v>9</v>
      </c>
      <c r="K20" s="16">
        <f>J20+35</f>
        <v>44</v>
      </c>
      <c r="L20" s="8">
        <v>35</v>
      </c>
      <c r="M20" s="8">
        <f>L20+105</f>
        <v>140</v>
      </c>
      <c r="N20" s="22">
        <f>J20/L20</f>
        <v>0.2571428571428571</v>
      </c>
      <c r="O20" s="22">
        <f>K20/M20</f>
        <v>0.3142857142857143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57</v>
      </c>
      <c r="C24" s="15" t="s">
        <v>57</v>
      </c>
      <c r="D24" s="15" t="s">
        <v>57</v>
      </c>
      <c r="E24" s="15" t="s">
        <v>58</v>
      </c>
      <c r="F24" s="15" t="s">
        <v>57</v>
      </c>
      <c r="G24" s="15" t="s">
        <v>58</v>
      </c>
      <c r="H24" s="15" t="s">
        <v>58</v>
      </c>
      <c r="I24" s="15" t="s">
        <v>58</v>
      </c>
      <c r="J24" s="8">
        <v>2</v>
      </c>
      <c r="K24" s="8">
        <f>J24+4</f>
        <v>6</v>
      </c>
      <c r="L24" s="16">
        <v>34</v>
      </c>
      <c r="M24" s="8">
        <f>L24+100</f>
        <v>134</v>
      </c>
      <c r="N24" s="22">
        <f>J24/L24</f>
        <v>0.058823529411764705</v>
      </c>
      <c r="O24" s="22">
        <f>K24/M24</f>
        <v>0.04477611940298507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75</v>
      </c>
      <c r="C28" s="15" t="s">
        <v>58</v>
      </c>
      <c r="D28" s="15" t="s">
        <v>57</v>
      </c>
      <c r="E28" s="15" t="s">
        <v>57</v>
      </c>
      <c r="F28" s="15" t="s">
        <v>58</v>
      </c>
      <c r="G28" s="15" t="s">
        <v>57</v>
      </c>
      <c r="H28" s="15" t="s">
        <v>57</v>
      </c>
      <c r="I28" s="15" t="s">
        <v>57</v>
      </c>
      <c r="J28" s="8">
        <v>13</v>
      </c>
      <c r="K28" s="8">
        <f>J28+24</f>
        <v>37</v>
      </c>
      <c r="L28" s="8">
        <v>35</v>
      </c>
      <c r="M28" s="8">
        <f>L28+80</f>
        <v>115</v>
      </c>
      <c r="N28" s="22">
        <f aca="true" t="shared" si="1" ref="N28:O32">J28/L28</f>
        <v>0.37142857142857144</v>
      </c>
      <c r="O28" s="22">
        <f t="shared" si="1"/>
        <v>0.3217391304347826</v>
      </c>
      <c r="P28" s="9" t="s">
        <v>55</v>
      </c>
    </row>
    <row r="29" spans="1:16" ht="10.5" customHeight="1">
      <c r="A29" s="5">
        <v>27</v>
      </c>
      <c r="B29" s="55"/>
      <c r="C29" s="55"/>
      <c r="D29" s="55"/>
      <c r="E29" s="55"/>
      <c r="F29" s="55"/>
      <c r="G29" s="55"/>
      <c r="H29" s="55"/>
      <c r="I29" s="55"/>
      <c r="J29" s="26">
        <v>3</v>
      </c>
      <c r="K29" s="8">
        <f>J29+13</f>
        <v>16</v>
      </c>
      <c r="L29" s="8">
        <v>25</v>
      </c>
      <c r="M29" s="8">
        <f>L29+47</f>
        <v>72</v>
      </c>
      <c r="N29" s="22">
        <f t="shared" si="1"/>
        <v>0.12</v>
      </c>
      <c r="O29" s="22">
        <f t="shared" si="1"/>
        <v>0.2222222222222222</v>
      </c>
      <c r="P29" s="9" t="s">
        <v>56</v>
      </c>
    </row>
    <row r="30" spans="1:16" ht="10.5" customHeight="1">
      <c r="A30" s="5">
        <v>28</v>
      </c>
      <c r="B30" s="15" t="s">
        <v>57</v>
      </c>
      <c r="C30" s="15" t="s">
        <v>58</v>
      </c>
      <c r="D30" s="15" t="s">
        <v>58</v>
      </c>
      <c r="E30" s="15" t="s">
        <v>57</v>
      </c>
      <c r="F30" s="15" t="s">
        <v>58</v>
      </c>
      <c r="G30" s="15" t="s">
        <v>58</v>
      </c>
      <c r="H30" s="15" t="s">
        <v>58</v>
      </c>
      <c r="I30" s="15" t="s">
        <v>57</v>
      </c>
      <c r="J30" s="26">
        <v>4</v>
      </c>
      <c r="K30" s="26">
        <f>J30+12</f>
        <v>16</v>
      </c>
      <c r="L30" s="8">
        <v>29</v>
      </c>
      <c r="M30" s="8">
        <f>L30+58</f>
        <v>87</v>
      </c>
      <c r="N30" s="22">
        <f t="shared" si="1"/>
        <v>0.13793103448275862</v>
      </c>
      <c r="O30" s="22">
        <f t="shared" si="1"/>
        <v>0.1839080459770115</v>
      </c>
      <c r="P30" s="9" t="s">
        <v>20</v>
      </c>
    </row>
    <row r="31" spans="1:16" ht="10.5" customHeight="1">
      <c r="A31" s="5">
        <v>29</v>
      </c>
      <c r="B31" s="15" t="s">
        <v>58</v>
      </c>
      <c r="C31" s="15" t="s">
        <v>57</v>
      </c>
      <c r="D31" s="15" t="s">
        <v>58</v>
      </c>
      <c r="E31" s="15" t="s">
        <v>57</v>
      </c>
      <c r="F31" s="15" t="s">
        <v>58</v>
      </c>
      <c r="G31" s="15" t="s">
        <v>57</v>
      </c>
      <c r="H31" s="15" t="s">
        <v>58</v>
      </c>
      <c r="I31" s="15" t="s">
        <v>58</v>
      </c>
      <c r="J31" s="26">
        <v>5</v>
      </c>
      <c r="K31" s="26">
        <f>J31+7</f>
        <v>12</v>
      </c>
      <c r="L31" s="8">
        <v>35</v>
      </c>
      <c r="M31" s="8">
        <f>L31+40</f>
        <v>75</v>
      </c>
      <c r="N31" s="22">
        <f t="shared" si="1"/>
        <v>0.14285714285714285</v>
      </c>
      <c r="O31" s="22">
        <f t="shared" si="1"/>
        <v>0.16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58</v>
      </c>
      <c r="D32" s="15" t="s">
        <v>58</v>
      </c>
      <c r="E32" s="15" t="s">
        <v>58</v>
      </c>
      <c r="F32" s="15" t="s">
        <v>58</v>
      </c>
      <c r="G32" s="15" t="s">
        <v>57</v>
      </c>
      <c r="H32" s="15" t="s">
        <v>57</v>
      </c>
      <c r="I32" s="15" t="s">
        <v>57</v>
      </c>
      <c r="J32" s="26">
        <v>6</v>
      </c>
      <c r="K32" s="26">
        <f>J32+18</f>
        <v>24</v>
      </c>
      <c r="L32" s="16">
        <v>35</v>
      </c>
      <c r="M32" s="8">
        <f>L32+62</f>
        <v>97</v>
      </c>
      <c r="N32" s="22">
        <f t="shared" si="1"/>
        <v>0.17142857142857143</v>
      </c>
      <c r="O32" s="22">
        <f t="shared" si="1"/>
        <v>0.24742268041237114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15" t="s">
        <v>57</v>
      </c>
      <c r="C35" s="15" t="s">
        <v>58</v>
      </c>
      <c r="D35" s="15" t="s">
        <v>58</v>
      </c>
      <c r="E35" s="15" t="s">
        <v>57</v>
      </c>
      <c r="F35" s="15" t="s">
        <v>58</v>
      </c>
      <c r="G35" s="15" t="s">
        <v>57</v>
      </c>
      <c r="H35" s="15" t="s">
        <v>58</v>
      </c>
      <c r="I35" s="15" t="s">
        <v>58</v>
      </c>
      <c r="J35" s="26">
        <v>4</v>
      </c>
      <c r="K35" s="26">
        <f>J35+18</f>
        <v>22</v>
      </c>
      <c r="L35" s="8">
        <v>35</v>
      </c>
      <c r="M35" s="8">
        <f>L35+40</f>
        <v>75</v>
      </c>
      <c r="N35" s="22">
        <f>J35/L35</f>
        <v>0.11428571428571428</v>
      </c>
      <c r="O35" s="22">
        <f>K35/M35</f>
        <v>0.29333333333333333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7</v>
      </c>
      <c r="C38" s="1">
        <f t="shared" si="2"/>
        <v>4</v>
      </c>
      <c r="D38" s="1">
        <f t="shared" si="2"/>
        <v>3</v>
      </c>
      <c r="E38" s="1">
        <f t="shared" si="2"/>
        <v>8</v>
      </c>
      <c r="F38" s="1">
        <f t="shared" si="2"/>
        <v>2</v>
      </c>
      <c r="G38" s="1">
        <f t="shared" si="2"/>
        <v>10</v>
      </c>
      <c r="H38" s="1">
        <f t="shared" si="2"/>
        <v>5</v>
      </c>
      <c r="I38" s="1">
        <f t="shared" si="2"/>
        <v>8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6</v>
      </c>
      <c r="C39" s="1">
        <f t="shared" si="3"/>
        <v>10</v>
      </c>
      <c r="D39" s="1">
        <f t="shared" si="3"/>
        <v>11</v>
      </c>
      <c r="E39" s="1">
        <f t="shared" si="3"/>
        <v>6</v>
      </c>
      <c r="F39" s="1">
        <f t="shared" si="3"/>
        <v>12</v>
      </c>
      <c r="G39" s="1">
        <f t="shared" si="3"/>
        <v>4</v>
      </c>
      <c r="H39" s="1">
        <f t="shared" si="3"/>
        <v>9</v>
      </c>
      <c r="I39" s="1">
        <f t="shared" si="3"/>
        <v>6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0.5</v>
      </c>
      <c r="C41" s="11">
        <f t="shared" si="5"/>
        <v>0.2857142857142857</v>
      </c>
      <c r="D41" s="11">
        <f t="shared" si="5"/>
        <v>0.21428571428571427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0.7142857142857143</v>
      </c>
      <c r="H41" s="11">
        <f t="shared" si="5"/>
        <v>0.35714285714285715</v>
      </c>
      <c r="I41" s="11">
        <f t="shared" si="5"/>
        <v>0.5714285714285714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0.42857142857142855</v>
      </c>
      <c r="C42" s="11">
        <f t="shared" si="6"/>
        <v>0.7142857142857143</v>
      </c>
      <c r="D42" s="11">
        <f t="shared" si="6"/>
        <v>0.7857142857142857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0.6428571428571429</v>
      </c>
      <c r="I42" s="11">
        <f t="shared" si="6"/>
        <v>0.42857142857142855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0" sqref="G20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16</v>
      </c>
      <c r="K1" s="6" t="s">
        <v>25</v>
      </c>
      <c r="L1" s="28" t="s">
        <v>17</v>
      </c>
      <c r="M1" s="6" t="s">
        <v>23</v>
      </c>
      <c r="N1" s="23" t="s">
        <v>18</v>
      </c>
      <c r="O1" s="23" t="s">
        <v>24</v>
      </c>
      <c r="P1" s="20" t="s">
        <v>28</v>
      </c>
    </row>
    <row r="2" spans="1:16" ht="10.5" customHeight="1">
      <c r="A2" s="5">
        <v>0</v>
      </c>
      <c r="B2" s="15" t="s">
        <v>57</v>
      </c>
      <c r="C2" s="15" t="s">
        <v>57</v>
      </c>
      <c r="D2" s="15" t="s">
        <v>57</v>
      </c>
      <c r="E2" s="15" t="s">
        <v>58</v>
      </c>
      <c r="F2" s="15" t="s">
        <v>57</v>
      </c>
      <c r="G2" s="15" t="s">
        <v>58</v>
      </c>
      <c r="H2" s="15" t="s">
        <v>58</v>
      </c>
      <c r="I2" s="15" t="s">
        <v>58</v>
      </c>
      <c r="J2" s="8">
        <v>7</v>
      </c>
      <c r="K2" s="8">
        <f>J2+27</f>
        <v>34</v>
      </c>
      <c r="L2" s="8">
        <v>34</v>
      </c>
      <c r="M2" s="8">
        <f>105+L2</f>
        <v>139</v>
      </c>
      <c r="N2" s="22">
        <f>J2/L2</f>
        <v>0.20588235294117646</v>
      </c>
      <c r="O2" s="22">
        <f>K2/M2</f>
        <v>0.2446043165467626</v>
      </c>
      <c r="P2" s="17" t="s">
        <v>29</v>
      </c>
    </row>
    <row r="3" spans="1:16" ht="10.5" customHeight="1">
      <c r="A3" s="5">
        <v>1</v>
      </c>
      <c r="B3" s="24"/>
      <c r="C3" s="24"/>
      <c r="D3" s="24"/>
      <c r="E3" s="24"/>
      <c r="F3" s="24"/>
      <c r="G3" s="24"/>
      <c r="H3" s="24"/>
      <c r="I3" s="15"/>
      <c r="J3" s="8"/>
      <c r="K3" s="8"/>
      <c r="L3" s="8"/>
      <c r="M3" s="8"/>
      <c r="N3" s="22"/>
      <c r="O3" s="22"/>
      <c r="P3" s="9" t="s">
        <v>30</v>
      </c>
    </row>
    <row r="4" spans="1:16" ht="10.5" customHeight="1">
      <c r="A4" s="5">
        <v>2</v>
      </c>
      <c r="B4" s="24"/>
      <c r="C4" s="24"/>
      <c r="D4" s="24"/>
      <c r="E4" s="24"/>
      <c r="F4" s="24"/>
      <c r="G4" s="24"/>
      <c r="H4" s="24"/>
      <c r="I4" s="24"/>
      <c r="J4" s="8"/>
      <c r="K4" s="8">
        <f>J4+1</f>
        <v>1</v>
      </c>
      <c r="L4" s="8"/>
      <c r="M4" s="8">
        <f>1+L4</f>
        <v>1</v>
      </c>
      <c r="N4" s="22"/>
      <c r="O4" s="22">
        <f>K4/M4</f>
        <v>1</v>
      </c>
      <c r="P4" s="9" t="s">
        <v>31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2"/>
      <c r="O5" s="22">
        <f>K5/M5</f>
        <v>0</v>
      </c>
      <c r="P5" s="10" t="s">
        <v>32</v>
      </c>
    </row>
    <row r="6" spans="1:16" ht="10.5" customHeight="1">
      <c r="A6" s="5">
        <v>4</v>
      </c>
      <c r="B6" s="24"/>
      <c r="C6" s="24"/>
      <c r="D6" s="24"/>
      <c r="E6" s="24"/>
      <c r="F6" s="24"/>
      <c r="G6" s="24"/>
      <c r="H6" s="24"/>
      <c r="I6" s="24"/>
      <c r="J6" s="8"/>
      <c r="K6" s="8"/>
      <c r="L6" s="8"/>
      <c r="M6" s="8"/>
      <c r="N6" s="22"/>
      <c r="O6" s="22"/>
      <c r="P6" s="9" t="s">
        <v>33</v>
      </c>
    </row>
    <row r="7" spans="1:16" ht="10.5" customHeight="1">
      <c r="A7" s="5">
        <v>5</v>
      </c>
      <c r="B7" s="24"/>
      <c r="C7" s="24"/>
      <c r="D7" s="24"/>
      <c r="E7" s="24"/>
      <c r="F7" s="15"/>
      <c r="G7" s="15"/>
      <c r="H7" s="15"/>
      <c r="I7" s="15"/>
      <c r="J7" s="8"/>
      <c r="K7" s="8"/>
      <c r="L7" s="8"/>
      <c r="M7" s="8"/>
      <c r="N7" s="22"/>
      <c r="O7" s="22"/>
      <c r="P7" s="10" t="s">
        <v>34</v>
      </c>
    </row>
    <row r="8" spans="1:16" ht="10.5" customHeight="1">
      <c r="A8" s="5">
        <v>6</v>
      </c>
      <c r="B8" s="55" t="s">
        <v>27</v>
      </c>
      <c r="C8" s="55" t="s">
        <v>26</v>
      </c>
      <c r="D8" s="55" t="s">
        <v>26</v>
      </c>
      <c r="E8" s="55" t="s">
        <v>27</v>
      </c>
      <c r="F8" s="55" t="s">
        <v>27</v>
      </c>
      <c r="G8" s="55" t="s">
        <v>26</v>
      </c>
      <c r="H8" s="55" t="s">
        <v>26</v>
      </c>
      <c r="I8" s="55" t="s">
        <v>27</v>
      </c>
      <c r="J8" s="8">
        <v>10</v>
      </c>
      <c r="K8" s="8">
        <f>J8+31</f>
        <v>41</v>
      </c>
      <c r="L8" s="8">
        <v>34</v>
      </c>
      <c r="M8" s="8">
        <f>104+L8</f>
        <v>138</v>
      </c>
      <c r="N8" s="22">
        <f>J8/L8</f>
        <v>0.29411764705882354</v>
      </c>
      <c r="O8" s="22">
        <f>K8/M8</f>
        <v>0.2971014492753623</v>
      </c>
      <c r="P8" s="10" t="s">
        <v>35</v>
      </c>
    </row>
    <row r="9" spans="1:16" ht="10.5" customHeight="1">
      <c r="A9" s="5">
        <v>7</v>
      </c>
      <c r="B9" s="24"/>
      <c r="C9" s="24"/>
      <c r="D9" s="24"/>
      <c r="E9" s="24"/>
      <c r="F9" s="24"/>
      <c r="G9" s="24"/>
      <c r="H9" s="24"/>
      <c r="I9" s="24"/>
      <c r="J9" s="8"/>
      <c r="K9" s="8"/>
      <c r="L9" s="8"/>
      <c r="M9" s="8"/>
      <c r="N9" s="22"/>
      <c r="O9" s="22"/>
      <c r="P9" s="9" t="s">
        <v>36</v>
      </c>
    </row>
    <row r="10" spans="1:16" ht="10.5" customHeight="1">
      <c r="A10" s="5">
        <v>8</v>
      </c>
      <c r="B10" s="15" t="s">
        <v>58</v>
      </c>
      <c r="C10" s="15" t="s">
        <v>57</v>
      </c>
      <c r="D10" s="15" t="s">
        <v>57</v>
      </c>
      <c r="E10" s="15" t="s">
        <v>58</v>
      </c>
      <c r="F10" s="15" t="s">
        <v>57</v>
      </c>
      <c r="G10" s="15" t="s">
        <v>57</v>
      </c>
      <c r="H10" s="15" t="s">
        <v>57</v>
      </c>
      <c r="I10" s="15" t="s">
        <v>57</v>
      </c>
      <c r="J10" s="8">
        <v>4</v>
      </c>
      <c r="K10" s="8">
        <f>J10+13</f>
        <v>17</v>
      </c>
      <c r="L10" s="8">
        <v>11</v>
      </c>
      <c r="M10" s="8">
        <f>57+L10</f>
        <v>68</v>
      </c>
      <c r="N10" s="22">
        <f aca="true" t="shared" si="0" ref="N10:O12">J10/L10</f>
        <v>0.36363636363636365</v>
      </c>
      <c r="O10" s="22">
        <f t="shared" si="0"/>
        <v>0.25</v>
      </c>
      <c r="P10" s="9" t="s">
        <v>37</v>
      </c>
    </row>
    <row r="11" spans="1:16" ht="10.5" customHeight="1">
      <c r="A11" s="5">
        <v>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58</v>
      </c>
      <c r="G11" s="15" t="s">
        <v>58</v>
      </c>
      <c r="H11" s="15" t="s">
        <v>57</v>
      </c>
      <c r="I11" s="15" t="s">
        <v>58</v>
      </c>
      <c r="J11" s="8">
        <v>8</v>
      </c>
      <c r="K11" s="8">
        <f>J11+27</f>
        <v>35</v>
      </c>
      <c r="L11" s="8">
        <v>32</v>
      </c>
      <c r="M11" s="8">
        <f>99+L11</f>
        <v>131</v>
      </c>
      <c r="N11" s="22">
        <f t="shared" si="0"/>
        <v>0.25</v>
      </c>
      <c r="O11" s="22">
        <f t="shared" si="0"/>
        <v>0.26717557251908397</v>
      </c>
      <c r="P11" s="9" t="s">
        <v>38</v>
      </c>
    </row>
    <row r="12" spans="1:16" ht="10.5" customHeight="1">
      <c r="A12" s="5">
        <v>10</v>
      </c>
      <c r="B12" s="73" t="s">
        <v>27</v>
      </c>
      <c r="C12" s="73" t="s">
        <v>26</v>
      </c>
      <c r="D12" s="73" t="s">
        <v>27</v>
      </c>
      <c r="E12" s="73" t="s">
        <v>26</v>
      </c>
      <c r="F12" s="73" t="s">
        <v>27</v>
      </c>
      <c r="G12" s="73" t="s">
        <v>27</v>
      </c>
      <c r="H12" s="73" t="s">
        <v>26</v>
      </c>
      <c r="I12" s="73" t="s">
        <v>27</v>
      </c>
      <c r="J12" s="8">
        <v>4</v>
      </c>
      <c r="K12" s="8">
        <f>J12+29</f>
        <v>33</v>
      </c>
      <c r="L12" s="8">
        <v>34</v>
      </c>
      <c r="M12" s="8">
        <f>L12+101</f>
        <v>135</v>
      </c>
      <c r="N12" s="22">
        <f t="shared" si="0"/>
        <v>0.11764705882352941</v>
      </c>
      <c r="O12" s="22">
        <f t="shared" si="0"/>
        <v>0.24444444444444444</v>
      </c>
      <c r="P12" s="9" t="s">
        <v>39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2"/>
      <c r="O13" s="22">
        <f>K13/M13</f>
        <v>1</v>
      </c>
      <c r="P13" s="9" t="s">
        <v>40</v>
      </c>
    </row>
    <row r="14" spans="1:16" ht="10.5" customHeight="1">
      <c r="A14" s="5">
        <v>12</v>
      </c>
      <c r="B14" s="51" t="s">
        <v>27</v>
      </c>
      <c r="C14" s="51" t="s">
        <v>26</v>
      </c>
      <c r="D14" s="51" t="s">
        <v>27</v>
      </c>
      <c r="E14" s="51" t="s">
        <v>26</v>
      </c>
      <c r="F14" s="51" t="s">
        <v>27</v>
      </c>
      <c r="G14" s="51" t="s">
        <v>27</v>
      </c>
      <c r="H14" s="51" t="s">
        <v>26</v>
      </c>
      <c r="I14" s="51" t="s">
        <v>27</v>
      </c>
      <c r="J14" s="8">
        <v>4</v>
      </c>
      <c r="K14" s="8">
        <f>J14+22</f>
        <v>26</v>
      </c>
      <c r="L14" s="8">
        <v>34</v>
      </c>
      <c r="M14" s="8">
        <f>L14+104</f>
        <v>138</v>
      </c>
      <c r="N14" s="22">
        <f>J14/L14</f>
        <v>0.11764705882352941</v>
      </c>
      <c r="O14" s="22">
        <f>K14/M14</f>
        <v>0.18840579710144928</v>
      </c>
      <c r="P14" s="9" t="s">
        <v>41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2"/>
      <c r="O15" s="22"/>
      <c r="P15" s="9" t="s">
        <v>42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2"/>
      <c r="O16" s="22">
        <f>K16/M16</f>
        <v>0.2391304347826087</v>
      </c>
      <c r="P16" s="9" t="s">
        <v>43</v>
      </c>
    </row>
    <row r="17" spans="1:16" ht="10.5" customHeight="1">
      <c r="A17" s="5">
        <v>15</v>
      </c>
      <c r="B17" s="66"/>
      <c r="C17" s="66"/>
      <c r="D17" s="66"/>
      <c r="E17" s="66"/>
      <c r="F17" s="66"/>
      <c r="G17" s="66"/>
      <c r="H17" s="66"/>
      <c r="I17" s="66"/>
      <c r="J17" s="8">
        <v>5</v>
      </c>
      <c r="K17" s="8">
        <f>J17+14</f>
        <v>19</v>
      </c>
      <c r="L17" s="8">
        <v>22</v>
      </c>
      <c r="M17" s="8">
        <f>L17+76</f>
        <v>98</v>
      </c>
      <c r="N17" s="22">
        <f>J17/L17</f>
        <v>0.22727272727272727</v>
      </c>
      <c r="O17" s="22">
        <f>K17/M17</f>
        <v>0.19387755102040816</v>
      </c>
      <c r="P17" s="9" t="s">
        <v>44</v>
      </c>
    </row>
    <row r="18" spans="1:16" ht="10.5" customHeight="1">
      <c r="A18" s="5">
        <v>16</v>
      </c>
      <c r="B18" s="15" t="s">
        <v>57</v>
      </c>
      <c r="C18" s="15" t="s">
        <v>58</v>
      </c>
      <c r="D18" s="15" t="s">
        <v>57</v>
      </c>
      <c r="E18" s="15" t="s">
        <v>57</v>
      </c>
      <c r="F18" s="15" t="s">
        <v>58</v>
      </c>
      <c r="G18" s="15" t="s">
        <v>58</v>
      </c>
      <c r="H18" s="15" t="s">
        <v>57</v>
      </c>
      <c r="I18" s="15" t="s">
        <v>57</v>
      </c>
      <c r="J18" s="8">
        <v>7</v>
      </c>
      <c r="K18" s="8">
        <f>J18+25</f>
        <v>32</v>
      </c>
      <c r="L18" s="8">
        <v>34</v>
      </c>
      <c r="M18" s="8">
        <f>L18+103</f>
        <v>137</v>
      </c>
      <c r="N18" s="22">
        <f>J18/L18</f>
        <v>0.20588235294117646</v>
      </c>
      <c r="O18" s="22">
        <f>K18/M18</f>
        <v>0.23357664233576642</v>
      </c>
      <c r="P18" s="9" t="s">
        <v>45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2"/>
      <c r="O19" s="22"/>
      <c r="P19" s="9" t="s">
        <v>46</v>
      </c>
    </row>
    <row r="20" spans="1:16" ht="10.5" customHeight="1">
      <c r="A20" s="5">
        <v>18</v>
      </c>
      <c r="B20" s="15" t="s">
        <v>57</v>
      </c>
      <c r="C20" s="15" t="s">
        <v>57</v>
      </c>
      <c r="D20" s="15" t="s">
        <v>58</v>
      </c>
      <c r="E20" s="15" t="s">
        <v>58</v>
      </c>
      <c r="F20" s="15" t="s">
        <v>57</v>
      </c>
      <c r="G20" s="15" t="s">
        <v>58</v>
      </c>
      <c r="H20" s="15" t="s">
        <v>58</v>
      </c>
      <c r="I20" s="15" t="s">
        <v>58</v>
      </c>
      <c r="J20" s="16">
        <v>9</v>
      </c>
      <c r="K20" s="16">
        <f>J20+35</f>
        <v>44</v>
      </c>
      <c r="L20" s="8">
        <v>34</v>
      </c>
      <c r="M20" s="8">
        <f>L20+105</f>
        <v>139</v>
      </c>
      <c r="N20" s="22">
        <f>J20/L20</f>
        <v>0.2647058823529412</v>
      </c>
      <c r="O20" s="22">
        <f>K20/M20</f>
        <v>0.31654676258992803</v>
      </c>
      <c r="P20" s="9" t="s">
        <v>47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2"/>
      <c r="O21" s="22"/>
      <c r="P21" s="9" t="s">
        <v>48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2"/>
      <c r="O22" s="22">
        <f>K22/M22</f>
        <v>0.125</v>
      </c>
      <c r="P22" s="9" t="s">
        <v>49</v>
      </c>
    </row>
    <row r="23" spans="1:16" ht="10.5" customHeight="1">
      <c r="A23" s="5">
        <v>21</v>
      </c>
      <c r="B23" s="42"/>
      <c r="C23" s="42"/>
      <c r="D23" s="42"/>
      <c r="E23" s="42"/>
      <c r="F23" s="42"/>
      <c r="G23" s="42"/>
      <c r="H23" s="42"/>
      <c r="I23" s="42"/>
      <c r="J23" s="8"/>
      <c r="K23" s="8">
        <f>J23+8</f>
        <v>8</v>
      </c>
      <c r="L23" s="8"/>
      <c r="M23" s="8">
        <f>L23+37</f>
        <v>37</v>
      </c>
      <c r="N23" s="22"/>
      <c r="O23" s="22">
        <f>K23/M23</f>
        <v>0.21621621621621623</v>
      </c>
      <c r="P23" s="9" t="s">
        <v>50</v>
      </c>
    </row>
    <row r="24" spans="1:16" ht="10.5" customHeight="1">
      <c r="A24" s="5">
        <v>22</v>
      </c>
      <c r="B24" s="15" t="s">
        <v>71</v>
      </c>
      <c r="C24" s="15" t="s">
        <v>70</v>
      </c>
      <c r="D24" s="15" t="s">
        <v>70</v>
      </c>
      <c r="E24" s="15" t="s">
        <v>71</v>
      </c>
      <c r="F24" s="15" t="s">
        <v>70</v>
      </c>
      <c r="G24" s="15" t="s">
        <v>71</v>
      </c>
      <c r="H24" s="15" t="s">
        <v>71</v>
      </c>
      <c r="I24" s="15" t="s">
        <v>71</v>
      </c>
      <c r="J24" s="8">
        <v>2</v>
      </c>
      <c r="K24" s="8">
        <f>J24+4</f>
        <v>6</v>
      </c>
      <c r="L24" s="16">
        <v>33</v>
      </c>
      <c r="M24" s="8">
        <f>L24+100</f>
        <v>133</v>
      </c>
      <c r="N24" s="22">
        <f>J24/L24</f>
        <v>0.06060606060606061</v>
      </c>
      <c r="O24" s="22">
        <f>K24/M24</f>
        <v>0.045112781954887216</v>
      </c>
      <c r="P24" s="9" t="s">
        <v>51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2"/>
      <c r="O25" s="22">
        <f>K25/M25</f>
        <v>0.23076923076923078</v>
      </c>
      <c r="P25" s="9" t="s">
        <v>52</v>
      </c>
    </row>
    <row r="26" spans="1:16" ht="10.5" customHeight="1">
      <c r="A26" s="5">
        <v>24</v>
      </c>
      <c r="B26" s="46"/>
      <c r="C26" s="46"/>
      <c r="D26" s="46"/>
      <c r="E26" s="46"/>
      <c r="F26" s="46"/>
      <c r="G26" s="46"/>
      <c r="H26" s="46"/>
      <c r="I26" s="46"/>
      <c r="J26" s="8"/>
      <c r="K26" s="8">
        <f>J26+26</f>
        <v>26</v>
      </c>
      <c r="L26" s="8"/>
      <c r="M26" s="8">
        <f>L26+100</f>
        <v>100</v>
      </c>
      <c r="N26" s="22"/>
      <c r="O26" s="22">
        <f>K26/M26</f>
        <v>0.26</v>
      </c>
      <c r="P26" s="9" t="s">
        <v>53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4"/>
      <c r="H27" s="24"/>
      <c r="I27" s="24"/>
      <c r="J27" s="8"/>
      <c r="K27" s="8"/>
      <c r="L27" s="8"/>
      <c r="M27" s="8"/>
      <c r="N27" s="22"/>
      <c r="O27" s="22"/>
      <c r="P27" s="9" t="s">
        <v>54</v>
      </c>
    </row>
    <row r="28" spans="1:16" ht="10.5" customHeight="1">
      <c r="A28" s="5">
        <v>26</v>
      </c>
      <c r="B28" s="15" t="s">
        <v>57</v>
      </c>
      <c r="C28" s="15" t="s">
        <v>57</v>
      </c>
      <c r="D28" s="15" t="s">
        <v>57</v>
      </c>
      <c r="E28" s="15" t="s">
        <v>57</v>
      </c>
      <c r="F28" s="15" t="s">
        <v>58</v>
      </c>
      <c r="G28" s="15" t="s">
        <v>58</v>
      </c>
      <c r="H28" s="15" t="s">
        <v>58</v>
      </c>
      <c r="I28" s="15" t="s">
        <v>58</v>
      </c>
      <c r="J28" s="8">
        <v>13</v>
      </c>
      <c r="K28" s="8">
        <f>J28+24</f>
        <v>37</v>
      </c>
      <c r="L28" s="8">
        <v>34</v>
      </c>
      <c r="M28" s="8">
        <f>L28+80</f>
        <v>114</v>
      </c>
      <c r="N28" s="22">
        <f aca="true" t="shared" si="1" ref="N28:O32">J28/L28</f>
        <v>0.38235294117647056</v>
      </c>
      <c r="O28" s="22">
        <f t="shared" si="1"/>
        <v>0.32456140350877194</v>
      </c>
      <c r="P28" s="9" t="s">
        <v>55</v>
      </c>
    </row>
    <row r="29" spans="1:16" ht="10.5" customHeight="1">
      <c r="A29" s="5">
        <v>27</v>
      </c>
      <c r="B29" s="55" t="s">
        <v>27</v>
      </c>
      <c r="C29" s="55" t="s">
        <v>26</v>
      </c>
      <c r="D29" s="55" t="s">
        <v>26</v>
      </c>
      <c r="E29" s="55" t="s">
        <v>27</v>
      </c>
      <c r="F29" s="55" t="s">
        <v>27</v>
      </c>
      <c r="G29" s="55" t="s">
        <v>26</v>
      </c>
      <c r="H29" s="55" t="s">
        <v>26</v>
      </c>
      <c r="I29" s="55" t="s">
        <v>27</v>
      </c>
      <c r="J29" s="26">
        <v>3</v>
      </c>
      <c r="K29" s="8">
        <f>J29+13</f>
        <v>16</v>
      </c>
      <c r="L29" s="8">
        <v>25</v>
      </c>
      <c r="M29" s="8">
        <f>L29+47</f>
        <v>72</v>
      </c>
      <c r="N29" s="22">
        <f t="shared" si="1"/>
        <v>0.12</v>
      </c>
      <c r="O29" s="22">
        <f t="shared" si="1"/>
        <v>0.2222222222222222</v>
      </c>
      <c r="P29" s="9" t="s">
        <v>56</v>
      </c>
    </row>
    <row r="30" spans="1:16" ht="10.5" customHeight="1">
      <c r="A30" s="5">
        <v>28</v>
      </c>
      <c r="B30" s="15" t="s">
        <v>71</v>
      </c>
      <c r="C30" s="15" t="s">
        <v>70</v>
      </c>
      <c r="D30" s="15" t="s">
        <v>71</v>
      </c>
      <c r="E30" s="15" t="s">
        <v>70</v>
      </c>
      <c r="F30" s="15" t="s">
        <v>71</v>
      </c>
      <c r="G30" s="15" t="s">
        <v>71</v>
      </c>
      <c r="H30" s="15" t="s">
        <v>70</v>
      </c>
      <c r="I30" s="15" t="s">
        <v>70</v>
      </c>
      <c r="J30" s="26">
        <v>4</v>
      </c>
      <c r="K30" s="26">
        <f>J30+12</f>
        <v>16</v>
      </c>
      <c r="L30" s="8">
        <v>28</v>
      </c>
      <c r="M30" s="8">
        <f>L30+58</f>
        <v>86</v>
      </c>
      <c r="N30" s="22">
        <f t="shared" si="1"/>
        <v>0.14285714285714285</v>
      </c>
      <c r="O30" s="22">
        <f t="shared" si="1"/>
        <v>0.18604651162790697</v>
      </c>
      <c r="P30" s="9" t="s">
        <v>20</v>
      </c>
    </row>
    <row r="31" spans="1:16" ht="10.5" customHeight="1">
      <c r="A31" s="5">
        <v>29</v>
      </c>
      <c r="B31" s="15" t="s">
        <v>57</v>
      </c>
      <c r="C31" s="15" t="s">
        <v>57</v>
      </c>
      <c r="D31" s="15" t="s">
        <v>58</v>
      </c>
      <c r="E31" s="15" t="s">
        <v>57</v>
      </c>
      <c r="F31" s="15" t="s">
        <v>57</v>
      </c>
      <c r="G31" s="15" t="s">
        <v>58</v>
      </c>
      <c r="H31" s="15" t="s">
        <v>58</v>
      </c>
      <c r="I31" s="15" t="s">
        <v>58</v>
      </c>
      <c r="J31" s="26">
        <v>5</v>
      </c>
      <c r="K31" s="26">
        <f>J31+7</f>
        <v>12</v>
      </c>
      <c r="L31" s="8">
        <v>34</v>
      </c>
      <c r="M31" s="8">
        <f>L31+40</f>
        <v>74</v>
      </c>
      <c r="N31" s="22">
        <f t="shared" si="1"/>
        <v>0.14705882352941177</v>
      </c>
      <c r="O31" s="22">
        <f t="shared" si="1"/>
        <v>0.16216216216216217</v>
      </c>
      <c r="P31" s="9" t="s">
        <v>22</v>
      </c>
    </row>
    <row r="32" spans="1:16" ht="10.5" customHeight="1">
      <c r="A32" s="5">
        <v>30</v>
      </c>
      <c r="B32" s="15" t="s">
        <v>58</v>
      </c>
      <c r="C32" s="15" t="s">
        <v>57</v>
      </c>
      <c r="D32" s="15" t="s">
        <v>57</v>
      </c>
      <c r="E32" s="15" t="s">
        <v>57</v>
      </c>
      <c r="F32" s="15" t="s">
        <v>57</v>
      </c>
      <c r="G32" s="15" t="s">
        <v>57</v>
      </c>
      <c r="H32" s="15" t="s">
        <v>57</v>
      </c>
      <c r="I32" s="15" t="s">
        <v>58</v>
      </c>
      <c r="J32" s="26">
        <v>6</v>
      </c>
      <c r="K32" s="26">
        <f>J32+18</f>
        <v>24</v>
      </c>
      <c r="L32" s="16">
        <v>34</v>
      </c>
      <c r="M32" s="8">
        <f>L32+62</f>
        <v>96</v>
      </c>
      <c r="N32" s="22">
        <f t="shared" si="1"/>
        <v>0.17647058823529413</v>
      </c>
      <c r="O32" s="22">
        <f t="shared" si="1"/>
        <v>0.25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6"/>
      <c r="K33" s="26">
        <f>J33+3</f>
        <v>3</v>
      </c>
      <c r="L33" s="8"/>
      <c r="M33" s="8">
        <f>L33+15</f>
        <v>15</v>
      </c>
      <c r="N33" s="22"/>
      <c r="O33" s="22">
        <f>K33/M33</f>
        <v>0.2</v>
      </c>
      <c r="P33" s="9" t="s">
        <v>65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6">
        <v>5</v>
      </c>
      <c r="K34" s="26">
        <f>J34+13</f>
        <v>18</v>
      </c>
      <c r="L34" s="8">
        <v>25</v>
      </c>
      <c r="M34" s="8">
        <f>L34+41</f>
        <v>66</v>
      </c>
      <c r="N34" s="22">
        <f>J34/L34</f>
        <v>0.2</v>
      </c>
      <c r="O34" s="22">
        <f>K34/M34</f>
        <v>0.2727272727272727</v>
      </c>
      <c r="P34" s="9" t="s">
        <v>66</v>
      </c>
    </row>
    <row r="35" spans="1:16" ht="10.5" customHeight="1">
      <c r="A35" s="5">
        <v>33</v>
      </c>
      <c r="B35" s="55" t="s">
        <v>27</v>
      </c>
      <c r="C35" s="55" t="s">
        <v>26</v>
      </c>
      <c r="D35" s="55" t="s">
        <v>26</v>
      </c>
      <c r="E35" s="55" t="s">
        <v>27</v>
      </c>
      <c r="F35" s="55" t="s">
        <v>27</v>
      </c>
      <c r="G35" s="55" t="s">
        <v>26</v>
      </c>
      <c r="H35" s="55" t="s">
        <v>26</v>
      </c>
      <c r="I35" s="55" t="s">
        <v>27</v>
      </c>
      <c r="J35" s="26">
        <v>4</v>
      </c>
      <c r="K35" s="26">
        <f>J35+18</f>
        <v>22</v>
      </c>
      <c r="L35" s="8">
        <v>34</v>
      </c>
      <c r="M35" s="8">
        <f>L35+40</f>
        <v>74</v>
      </c>
      <c r="N35" s="22">
        <f>J35/L35</f>
        <v>0.11764705882352941</v>
      </c>
      <c r="O35" s="22">
        <f>K35/M35</f>
        <v>0.2972972972972973</v>
      </c>
      <c r="P35" s="9" t="s">
        <v>67</v>
      </c>
    </row>
    <row r="36" spans="1:16" ht="10.5" customHeight="1">
      <c r="A36" s="5">
        <v>34</v>
      </c>
      <c r="B36" s="42"/>
      <c r="C36" s="42"/>
      <c r="D36" s="42"/>
      <c r="E36" s="42"/>
      <c r="F36" s="42"/>
      <c r="G36" s="42"/>
      <c r="H36" s="42"/>
      <c r="I36" s="42"/>
      <c r="J36" s="26"/>
      <c r="K36" s="26">
        <f>J36+4</f>
        <v>4</v>
      </c>
      <c r="L36" s="8"/>
      <c r="M36" s="8">
        <f>L36+29</f>
        <v>29</v>
      </c>
      <c r="N36" s="22"/>
      <c r="O36" s="22">
        <f>K36/M36</f>
        <v>0.13793103448275862</v>
      </c>
      <c r="P36" s="9" t="s">
        <v>68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6"/>
      <c r="K37" s="26">
        <f>J37+8</f>
        <v>8</v>
      </c>
      <c r="L37" s="8"/>
      <c r="M37" s="8">
        <f>L37+26</f>
        <v>26</v>
      </c>
      <c r="N37" s="22"/>
      <c r="O37" s="22">
        <f>K37/M37</f>
        <v>0.3076923076923077</v>
      </c>
      <c r="P37" s="9" t="s">
        <v>69</v>
      </c>
    </row>
    <row r="38" spans="1:16" ht="10.5" customHeight="1">
      <c r="A38" s="5" t="s">
        <v>9</v>
      </c>
      <c r="B38" s="1">
        <f aca="true" t="shared" si="2" ref="B38:I38">COUNTIF(B2:B37,"Ａ")</f>
        <v>5</v>
      </c>
      <c r="C38" s="1">
        <f t="shared" si="2"/>
        <v>13</v>
      </c>
      <c r="D38" s="1">
        <f t="shared" si="2"/>
        <v>9</v>
      </c>
      <c r="E38" s="1">
        <f t="shared" si="2"/>
        <v>7</v>
      </c>
      <c r="F38" s="1">
        <f t="shared" si="2"/>
        <v>6</v>
      </c>
      <c r="G38" s="1">
        <f t="shared" si="2"/>
        <v>5</v>
      </c>
      <c r="H38" s="1">
        <f t="shared" si="2"/>
        <v>10</v>
      </c>
      <c r="I38" s="1">
        <f t="shared" si="2"/>
        <v>3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10</v>
      </c>
      <c r="C39" s="1">
        <f t="shared" si="3"/>
        <v>2</v>
      </c>
      <c r="D39" s="1">
        <f t="shared" si="3"/>
        <v>6</v>
      </c>
      <c r="E39" s="1">
        <f t="shared" si="3"/>
        <v>8</v>
      </c>
      <c r="F39" s="1">
        <f t="shared" si="3"/>
        <v>9</v>
      </c>
      <c r="G39" s="1">
        <f t="shared" si="3"/>
        <v>10</v>
      </c>
      <c r="H39" s="1">
        <f t="shared" si="3"/>
        <v>5</v>
      </c>
      <c r="I39" s="1">
        <f t="shared" si="3"/>
        <v>12</v>
      </c>
      <c r="J39" s="2"/>
      <c r="K39" s="2"/>
      <c r="L39" s="2"/>
      <c r="M39" s="2"/>
      <c r="N39" s="2"/>
      <c r="O39" s="2"/>
      <c r="P39" s="25"/>
    </row>
    <row r="40" spans="1:17" ht="10.5" customHeight="1">
      <c r="A40" s="6" t="s">
        <v>11</v>
      </c>
      <c r="B40" s="2">
        <f aca="true" t="shared" si="4" ref="B40:I40">COUNTA(B2:B37)</f>
        <v>15</v>
      </c>
      <c r="C40" s="2">
        <f t="shared" si="4"/>
        <v>15</v>
      </c>
      <c r="D40" s="2">
        <f t="shared" si="4"/>
        <v>15</v>
      </c>
      <c r="E40" s="2">
        <f t="shared" si="4"/>
        <v>15</v>
      </c>
      <c r="F40" s="2">
        <f t="shared" si="4"/>
        <v>15</v>
      </c>
      <c r="G40" s="2">
        <f t="shared" si="4"/>
        <v>15</v>
      </c>
      <c r="H40" s="2">
        <f t="shared" si="4"/>
        <v>15</v>
      </c>
      <c r="I40" s="2">
        <f t="shared" si="4"/>
        <v>15</v>
      </c>
      <c r="J40" s="2"/>
      <c r="K40" s="2"/>
      <c r="L40" s="2"/>
      <c r="M40" s="2"/>
      <c r="N40" s="2"/>
      <c r="O40" s="2"/>
      <c r="P40" s="15" t="s">
        <v>57</v>
      </c>
      <c r="Q40" s="15" t="s">
        <v>58</v>
      </c>
    </row>
    <row r="41" spans="1:16" ht="10.5" customHeight="1">
      <c r="A41" s="7" t="s">
        <v>57</v>
      </c>
      <c r="B41" s="11">
        <f aca="true" t="shared" si="5" ref="B41:I41">B38/B40</f>
        <v>0.3333333333333333</v>
      </c>
      <c r="C41" s="11">
        <f t="shared" si="5"/>
        <v>0.8666666666666667</v>
      </c>
      <c r="D41" s="11">
        <f t="shared" si="5"/>
        <v>0.6</v>
      </c>
      <c r="E41" s="11">
        <f t="shared" si="5"/>
        <v>0.4666666666666667</v>
      </c>
      <c r="F41" s="11">
        <f t="shared" si="5"/>
        <v>0.4</v>
      </c>
      <c r="G41" s="11">
        <f t="shared" si="5"/>
        <v>0.3333333333333333</v>
      </c>
      <c r="H41" s="11">
        <f t="shared" si="5"/>
        <v>0.6666666666666666</v>
      </c>
      <c r="I41" s="11">
        <f t="shared" si="5"/>
        <v>0.2</v>
      </c>
      <c r="J41" s="4"/>
      <c r="K41" s="4"/>
      <c r="L41" s="4"/>
      <c r="M41" s="4"/>
      <c r="N41" s="4"/>
      <c r="O41" s="4"/>
      <c r="P41" s="25"/>
    </row>
    <row r="42" spans="1:16" ht="10.5" customHeight="1">
      <c r="A42" s="7" t="s">
        <v>58</v>
      </c>
      <c r="B42" s="11">
        <f aca="true" t="shared" si="6" ref="B42:I42">B39/B40</f>
        <v>0.6666666666666666</v>
      </c>
      <c r="C42" s="11">
        <f t="shared" si="6"/>
        <v>0.13333333333333333</v>
      </c>
      <c r="D42" s="11">
        <f t="shared" si="6"/>
        <v>0.4</v>
      </c>
      <c r="E42" s="11">
        <f t="shared" si="6"/>
        <v>0.5333333333333333</v>
      </c>
      <c r="F42" s="11">
        <f t="shared" si="6"/>
        <v>0.6</v>
      </c>
      <c r="G42" s="11">
        <f t="shared" si="6"/>
        <v>0.6666666666666666</v>
      </c>
      <c r="H42" s="11">
        <f t="shared" si="6"/>
        <v>0.3333333333333333</v>
      </c>
      <c r="I42" s="11">
        <f t="shared" si="6"/>
        <v>0.8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79" t="s">
        <v>12</v>
      </c>
      <c r="B46" s="80"/>
      <c r="C46" s="80"/>
      <c r="D46" s="80"/>
      <c r="E46" s="13"/>
      <c r="F46" s="13"/>
      <c r="G46" s="13"/>
      <c r="H46" s="13"/>
      <c r="I46" s="13"/>
      <c r="J46" s="31"/>
    </row>
    <row r="47" spans="1:10" ht="13.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32"/>
    </row>
    <row r="48" spans="1:10" ht="13.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32"/>
    </row>
    <row r="49" spans="1:10" ht="13.5">
      <c r="A49" s="81" t="s">
        <v>94</v>
      </c>
      <c r="B49" s="82"/>
      <c r="C49" s="82"/>
      <c r="D49" s="82"/>
      <c r="E49" s="82"/>
      <c r="F49" s="82"/>
      <c r="G49" s="82"/>
      <c r="H49" s="82"/>
      <c r="I49" s="82"/>
      <c r="J49" s="32"/>
    </row>
    <row r="50" spans="1:10" ht="13.5">
      <c r="A50" s="29" t="s">
        <v>15</v>
      </c>
      <c r="B50" s="30"/>
      <c r="C50" s="30"/>
      <c r="D50" s="30"/>
      <c r="E50" s="30"/>
      <c r="F50" s="30"/>
      <c r="G50" s="30"/>
      <c r="H50" s="30"/>
      <c r="I50" s="30"/>
      <c r="J50" s="32"/>
    </row>
    <row r="51" spans="1:10" ht="13.5">
      <c r="A51" s="75" t="s">
        <v>13</v>
      </c>
      <c r="B51" s="76"/>
      <c r="C51" s="76"/>
      <c r="D51" s="76"/>
      <c r="E51" s="76"/>
      <c r="F51" s="14"/>
      <c r="G51" s="14"/>
      <c r="H51" s="14"/>
      <c r="I51" s="14"/>
      <c r="J51" s="33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藪口　貴志</cp:lastModifiedBy>
  <cp:lastPrinted>2007-07-19T14:15:20Z</cp:lastPrinted>
  <dcterms:created xsi:type="dcterms:W3CDTF">2007-01-22T10:41:33Z</dcterms:created>
  <dcterms:modified xsi:type="dcterms:W3CDTF">2009-10-26T13:01:51Z</dcterms:modified>
  <cp:category/>
  <cp:version/>
  <cp:contentType/>
  <cp:contentStatus/>
</cp:coreProperties>
</file>