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15" windowHeight="3735" activeTab="0"/>
  </bookViews>
  <sheets>
    <sheet name="430" sheetId="1" r:id="rId1"/>
    <sheet name="423" sheetId="2" r:id="rId2"/>
    <sheet name="416" sheetId="3" r:id="rId3"/>
    <sheet name="409" sheetId="4" r:id="rId4"/>
    <sheet name="402" sheetId="5" r:id="rId5"/>
    <sheet name="326" sheetId="6" r:id="rId6"/>
    <sheet name="319" sheetId="7" r:id="rId7"/>
    <sheet name="312" sheetId="8" r:id="rId8"/>
    <sheet name="305" sheetId="9" r:id="rId9"/>
    <sheet name="227" sheetId="10" r:id="rId10"/>
    <sheet name="220" sheetId="11" r:id="rId11"/>
    <sheet name="213" sheetId="12" r:id="rId12"/>
    <sheet name="206" sheetId="13" r:id="rId13"/>
    <sheet name="130" sheetId="14" r:id="rId14"/>
    <sheet name="123" sheetId="15" r:id="rId15"/>
    <sheet name="116" sheetId="16" r:id="rId16"/>
    <sheet name="109" sheetId="17" r:id="rId17"/>
    <sheet name="102" sheetId="18" r:id="rId18"/>
  </sheets>
  <definedNames>
    <definedName name="_xlnm._FilterDatabase" localSheetId="17" hidden="1">'102'!$A$1:$Q$42</definedName>
    <definedName name="_xlnm._FilterDatabase" localSheetId="16" hidden="1">'109'!$A$1:$Q$42</definedName>
    <definedName name="_xlnm._FilterDatabase" localSheetId="15" hidden="1">'116'!$A$1:$Q$42</definedName>
    <definedName name="_xlnm._FilterDatabase" localSheetId="14" hidden="1">'123'!$A$1:$Q$42</definedName>
    <definedName name="_xlnm._FilterDatabase" localSheetId="13" hidden="1">'130'!$A$1:$Q$42</definedName>
    <definedName name="_xlnm._FilterDatabase" localSheetId="12" hidden="1">'206'!$A$1:$Q$42</definedName>
    <definedName name="_xlnm._FilterDatabase" localSheetId="11" hidden="1">'213'!$A$1:$Q$42</definedName>
    <definedName name="_xlnm._FilterDatabase" localSheetId="10" hidden="1">'220'!$A$1:$Q$42</definedName>
    <definedName name="_xlnm._FilterDatabase" localSheetId="9" hidden="1">'227'!$A$1:$Q$42</definedName>
    <definedName name="_xlnm._FilterDatabase" localSheetId="8" hidden="1">'305'!$A$1:$Q$42</definedName>
    <definedName name="_xlnm._FilterDatabase" localSheetId="7" hidden="1">'312'!$A$1:$Q$42</definedName>
    <definedName name="_xlnm._FilterDatabase" localSheetId="6" hidden="1">'319'!$A$1:$Q$42</definedName>
    <definedName name="_xlnm._FilterDatabase" localSheetId="5" hidden="1">'326'!$A$1:$Q$42</definedName>
    <definedName name="_xlnm._FilterDatabase" localSheetId="4" hidden="1">'402'!$A$1:$Q$42</definedName>
    <definedName name="_xlnm._FilterDatabase" localSheetId="3" hidden="1">'409'!$A$1:$Q$42</definedName>
    <definedName name="_xlnm._FilterDatabase" localSheetId="2" hidden="1">'416'!$A$1:$Q$42</definedName>
    <definedName name="_xlnm._FilterDatabase" localSheetId="1" hidden="1">'423'!$A$1:$Q$42</definedName>
    <definedName name="_xlnm._FilterDatabase" localSheetId="0" hidden="1">'430'!$A$1:$Q$42</definedName>
    <definedName name="_xlnm.Print_Area" localSheetId="17">'102'!$A$1:$P$51</definedName>
    <definedName name="_xlnm.Print_Area" localSheetId="16">'109'!$A$1:$P$51</definedName>
    <definedName name="_xlnm.Print_Area" localSheetId="15">'116'!$A$1:$P$51</definedName>
    <definedName name="_xlnm.Print_Area" localSheetId="14">'123'!$A$1:$P$51</definedName>
    <definedName name="_xlnm.Print_Area" localSheetId="13">'130'!$A$1:$P$51</definedName>
    <definedName name="_xlnm.Print_Area" localSheetId="12">'206'!$A$1:$P$51</definedName>
    <definedName name="_xlnm.Print_Area" localSheetId="11">'213'!$A$1:$P$51</definedName>
    <definedName name="_xlnm.Print_Area" localSheetId="10">'220'!$A$1:$P$51</definedName>
    <definedName name="_xlnm.Print_Area" localSheetId="9">'227'!$A$1:$P$51</definedName>
    <definedName name="_xlnm.Print_Area" localSheetId="8">'305'!$A$1:$P$51</definedName>
    <definedName name="_xlnm.Print_Area" localSheetId="7">'312'!$A$1:$P$51</definedName>
    <definedName name="_xlnm.Print_Area" localSheetId="6">'319'!$A$1:$P$51</definedName>
    <definedName name="_xlnm.Print_Area" localSheetId="5">'326'!$A$1:$P$51</definedName>
    <definedName name="_xlnm.Print_Area" localSheetId="4">'402'!$A$1:$P$51</definedName>
    <definedName name="_xlnm.Print_Area" localSheetId="3">'409'!$A$1:$P$51</definedName>
    <definedName name="_xlnm.Print_Area" localSheetId="2">'416'!$A$1:$P$51</definedName>
    <definedName name="_xlnm.Print_Area" localSheetId="1">'423'!$A$1:$P$51</definedName>
    <definedName name="_xlnm.Print_Area" localSheetId="0">'430'!$A$1:$P$51</definedName>
  </definedNames>
  <calcPr fullCalcOnLoad="1"/>
</workbook>
</file>

<file path=xl/sharedStrings.xml><?xml version="1.0" encoding="utf-8"?>
<sst xmlns="http://schemas.openxmlformats.org/spreadsheetml/2006/main" count="2140" uniqueCount="64">
  <si>
    <t>会員Ｎｏ</t>
  </si>
  <si>
    <t>回答Ａ</t>
  </si>
  <si>
    <t>回答Ｂ</t>
  </si>
  <si>
    <t>回答者数</t>
  </si>
  <si>
    <t>表に関する注意</t>
  </si>
  <si>
    <t>訂正いたします。</t>
  </si>
  <si>
    <r>
      <t>Ａが上</t>
    </r>
    <r>
      <rPr>
        <sz val="10"/>
        <color indexed="63"/>
        <rFont val="ＭＳ Ｐ明朝"/>
        <family val="1"/>
      </rPr>
      <t>で、</t>
    </r>
    <r>
      <rPr>
        <sz val="10"/>
        <color indexed="12"/>
        <rFont val="ＭＳ Ｐ明朝"/>
        <family val="1"/>
      </rPr>
      <t>Ｂが下</t>
    </r>
    <r>
      <rPr>
        <sz val="10"/>
        <color indexed="63"/>
        <rFont val="ＭＳ Ｐ明朝"/>
        <family val="1"/>
      </rPr>
      <t>です。</t>
    </r>
  </si>
  <si>
    <t>チェックはしていますが回答が間違っていたら指摘ください。</t>
  </si>
  <si>
    <t>同回答回数</t>
  </si>
  <si>
    <t>参加回数</t>
  </si>
  <si>
    <t>同回答率</t>
  </si>
  <si>
    <t>どちらでもない回答に関してはＯにしました。</t>
  </si>
  <si>
    <t>芳野</t>
  </si>
  <si>
    <t>きょう</t>
  </si>
  <si>
    <t>カイ</t>
  </si>
  <si>
    <t>通算参加回数</t>
  </si>
  <si>
    <t>通算同回答率</t>
  </si>
  <si>
    <t>通算同回答回数</t>
  </si>
  <si>
    <t>ＨＮ</t>
  </si>
  <si>
    <t>atsu</t>
  </si>
  <si>
    <t>ぶんたば</t>
  </si>
  <si>
    <t xml:space="preserve">鯖としめじのムニエル </t>
  </si>
  <si>
    <t>crueza</t>
  </si>
  <si>
    <t>使用上の注意</t>
  </si>
  <si>
    <t>まさまさ</t>
  </si>
  <si>
    <t>さのってぃ</t>
  </si>
  <si>
    <t>大船運輸区</t>
  </si>
  <si>
    <t>まっすー</t>
  </si>
  <si>
    <t>だっしー</t>
  </si>
  <si>
    <t>佐倉純</t>
  </si>
  <si>
    <t>sano_izumi</t>
  </si>
  <si>
    <t>noririn_in</t>
  </si>
  <si>
    <t>トヨタフリーク</t>
  </si>
  <si>
    <t>テツ</t>
  </si>
  <si>
    <t>チトフ</t>
  </si>
  <si>
    <t>水尾。</t>
  </si>
  <si>
    <t>venture70</t>
  </si>
  <si>
    <t>カミュ</t>
  </si>
  <si>
    <t>美樹</t>
  </si>
  <si>
    <t>チョロQ</t>
  </si>
  <si>
    <t>るもんど</t>
  </si>
  <si>
    <t>Im224</t>
  </si>
  <si>
    <t>mono</t>
  </si>
  <si>
    <t>トーイ</t>
  </si>
  <si>
    <t>C'Marine</t>
  </si>
  <si>
    <t>Ｔ．Ｋｉｙｏｍｉｚｕ</t>
  </si>
  <si>
    <t>いわとびぺんぎん（台風）</t>
  </si>
  <si>
    <t>Ａ</t>
  </si>
  <si>
    <t>Ｂ</t>
  </si>
  <si>
    <t>ぷろめ</t>
  </si>
  <si>
    <t>タカムラ</t>
  </si>
  <si>
    <t>japantourist</t>
  </si>
  <si>
    <t>waka</t>
  </si>
  <si>
    <t>nodatch</t>
  </si>
  <si>
    <t>EX</t>
  </si>
  <si>
    <t>どらちもはＸにしました（21.05.25より）</t>
  </si>
  <si>
    <t>O</t>
  </si>
  <si>
    <t>O</t>
  </si>
  <si>
    <t>O</t>
  </si>
  <si>
    <t>Ｂ</t>
  </si>
  <si>
    <t>Ａ</t>
  </si>
  <si>
    <t>O</t>
  </si>
  <si>
    <t>Ｂ</t>
  </si>
  <si>
    <t>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</si>
</sst>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</numFmts>
  <fonts count="52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10"/>
      <color indexed="11"/>
      <name val="ＭＳ Ｐゴシック"/>
      <family val="3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0"/>
      <color indexed="63"/>
      <name val="ＭＳ Ｐ明朝"/>
      <family val="1"/>
    </font>
    <font>
      <sz val="10"/>
      <color indexed="12"/>
      <name val="ＭＳ Ｐ明朝"/>
      <family val="1"/>
    </font>
    <font>
      <sz val="11"/>
      <color indexed="19"/>
      <name val="ＭＳ Ｐ明朝"/>
      <family val="1"/>
    </font>
    <font>
      <sz val="11"/>
      <color indexed="20"/>
      <name val="ＭＳ Ｐ明朝"/>
      <family val="1"/>
    </font>
    <font>
      <sz val="11"/>
      <color indexed="4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0" fontId="0" fillId="0" borderId="0" xfId="0" applyNumberForma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9" fontId="0" fillId="0" borderId="0" xfId="0" applyNumberFormat="1" applyAlignment="1">
      <alignment vertical="center" shrinkToFit="1"/>
    </xf>
    <xf numFmtId="9" fontId="0" fillId="0" borderId="0" xfId="0" applyNumberForma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181" fontId="4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0" fillId="33" borderId="14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9" fontId="0" fillId="33" borderId="0" xfId="0" applyNumberFormat="1" applyFill="1" applyAlignment="1">
      <alignment vertical="center" shrinkToFit="1"/>
    </xf>
    <xf numFmtId="0" fontId="1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4" sqref="H24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18</v>
      </c>
      <c r="N2" s="8">
        <f>258+M2</f>
        <v>276</v>
      </c>
      <c r="O2" s="20">
        <f>K2/M2</f>
        <v>0</v>
      </c>
      <c r="P2" s="20">
        <f>L2/N2</f>
        <v>0.17028985507246377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17</v>
      </c>
      <c r="N8" s="8">
        <f>246+M8</f>
        <v>263</v>
      </c>
      <c r="O8" s="20">
        <f>K8/M8</f>
        <v>0</v>
      </c>
      <c r="P8" s="20">
        <f>L8/N8</f>
        <v>0.2623574144486692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/>
      <c r="C18" s="15"/>
      <c r="D18" s="15"/>
      <c r="E18" s="15"/>
      <c r="F18" s="15"/>
      <c r="G18" s="15"/>
      <c r="H18" s="15"/>
      <c r="I18" s="15"/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47</v>
      </c>
      <c r="J20" s="36"/>
      <c r="K20" s="16">
        <v>2</v>
      </c>
      <c r="L20" s="16">
        <f>K20+60</f>
        <v>62</v>
      </c>
      <c r="M20" s="8">
        <v>18</v>
      </c>
      <c r="N20" s="8">
        <f>M20+258</f>
        <v>276</v>
      </c>
      <c r="O20" s="20">
        <f>K20/M20</f>
        <v>0.1111111111111111</v>
      </c>
      <c r="P20" s="20">
        <f>L20/N20</f>
        <v>0.2246376811594203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17</v>
      </c>
      <c r="N24" s="8">
        <f>M24+243</f>
        <v>260</v>
      </c>
      <c r="O24" s="20">
        <f>K24/M24</f>
        <v>0</v>
      </c>
      <c r="P24" s="20">
        <f>L24/N24</f>
        <v>0.057692307692307696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12</v>
      </c>
      <c r="N28" s="8">
        <f>M28+206</f>
        <v>218</v>
      </c>
      <c r="O28" s="20">
        <f aca="true" t="shared" si="1" ref="O28:P32">K28/M28</f>
        <v>0</v>
      </c>
      <c r="P28" s="20">
        <f t="shared" si="1"/>
        <v>0.22477064220183487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18</v>
      </c>
      <c r="N35" s="8">
        <f>M35+193</f>
        <v>211</v>
      </c>
      <c r="O35" s="20">
        <f>K35/M35</f>
        <v>0</v>
      </c>
      <c r="P35" s="20">
        <f>L35/N35</f>
        <v>0.15165876777251186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5</v>
      </c>
      <c r="E38" s="1">
        <f t="shared" si="2"/>
        <v>2</v>
      </c>
      <c r="F38" s="1">
        <f t="shared" si="2"/>
        <v>4</v>
      </c>
      <c r="G38" s="1">
        <f t="shared" si="2"/>
        <v>4</v>
      </c>
      <c r="H38" s="1">
        <f t="shared" si="2"/>
        <v>1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3</v>
      </c>
      <c r="D39" s="1">
        <f t="shared" si="3"/>
        <v>1</v>
      </c>
      <c r="E39" s="1">
        <f t="shared" si="3"/>
        <v>4</v>
      </c>
      <c r="F39" s="1">
        <f t="shared" si="3"/>
        <v>2</v>
      </c>
      <c r="G39" s="1">
        <f t="shared" si="3"/>
        <v>2</v>
      </c>
      <c r="H39" s="1">
        <f t="shared" si="3"/>
        <v>5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6</v>
      </c>
      <c r="C40" s="2">
        <f t="shared" si="4"/>
        <v>6</v>
      </c>
      <c r="D40" s="2">
        <f t="shared" si="4"/>
        <v>6</v>
      </c>
      <c r="E40" s="2">
        <f t="shared" si="4"/>
        <v>6</v>
      </c>
      <c r="F40" s="2">
        <f t="shared" si="4"/>
        <v>6</v>
      </c>
      <c r="G40" s="2">
        <f t="shared" si="4"/>
        <v>6</v>
      </c>
      <c r="H40" s="2">
        <f t="shared" si="4"/>
        <v>6</v>
      </c>
      <c r="I40" s="2">
        <f t="shared" si="4"/>
        <v>6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0.5</v>
      </c>
      <c r="D41" s="11">
        <f t="shared" si="5"/>
        <v>0.8333333333333334</v>
      </c>
      <c r="E41" s="11">
        <f t="shared" si="5"/>
        <v>0.3333333333333333</v>
      </c>
      <c r="F41" s="11">
        <f t="shared" si="5"/>
        <v>0.6666666666666666</v>
      </c>
      <c r="G41" s="11">
        <f t="shared" si="5"/>
        <v>0.6666666666666666</v>
      </c>
      <c r="H41" s="11">
        <f t="shared" si="5"/>
        <v>0.16666666666666666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0.5</v>
      </c>
      <c r="D42" s="11">
        <f t="shared" si="6"/>
        <v>0.16666666666666666</v>
      </c>
      <c r="E42" s="11">
        <f t="shared" si="6"/>
        <v>0.6666666666666666</v>
      </c>
      <c r="F42" s="11">
        <f t="shared" si="6"/>
        <v>0.3333333333333333</v>
      </c>
      <c r="G42" s="11">
        <f t="shared" si="6"/>
        <v>0.3333333333333333</v>
      </c>
      <c r="H42" s="11">
        <f t="shared" si="6"/>
        <v>0.8333333333333334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9</v>
      </c>
      <c r="N2" s="8">
        <f>258+M2</f>
        <v>267</v>
      </c>
      <c r="O2" s="20">
        <f>K2/M2</f>
        <v>0</v>
      </c>
      <c r="P2" s="20">
        <f>L2/N2</f>
        <v>0.1760299625468165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47</v>
      </c>
      <c r="G8" s="15" t="s">
        <v>47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7</v>
      </c>
      <c r="N8" s="8">
        <f>246+M8</f>
        <v>253</v>
      </c>
      <c r="O8" s="20">
        <f>K8/M8</f>
        <v>0</v>
      </c>
      <c r="P8" s="20">
        <f>L8/N8</f>
        <v>0.2727272727272727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47</v>
      </c>
      <c r="C14" s="15" t="s">
        <v>48</v>
      </c>
      <c r="D14" s="15" t="s">
        <v>47</v>
      </c>
      <c r="E14" s="15" t="s">
        <v>48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5</v>
      </c>
      <c r="N14" s="8">
        <f>M14+221</f>
        <v>226</v>
      </c>
      <c r="O14" s="20">
        <f>K14/M14</f>
        <v>0.2</v>
      </c>
      <c r="P14" s="20">
        <f>L14/N14</f>
        <v>0.15486725663716813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9</v>
      </c>
      <c r="N18" s="8">
        <f>M18+258</f>
        <v>267</v>
      </c>
      <c r="O18" s="20">
        <f>K18/M18</f>
        <v>0</v>
      </c>
      <c r="P18" s="20">
        <f>L18/N18</f>
        <v>0.18726591760299627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9</v>
      </c>
      <c r="N20" s="8">
        <f>M20+258</f>
        <v>267</v>
      </c>
      <c r="O20" s="20">
        <f>K20/M20</f>
        <v>0.1111111111111111</v>
      </c>
      <c r="P20" s="20">
        <f>L20/N20</f>
        <v>0.22846441947565543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48</v>
      </c>
      <c r="E24" s="15" t="s">
        <v>47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9</v>
      </c>
      <c r="N24" s="8">
        <f>M24+243</f>
        <v>252</v>
      </c>
      <c r="O24" s="20">
        <f>K24/M24</f>
        <v>0</v>
      </c>
      <c r="P24" s="20">
        <f>L24/N24</f>
        <v>0.05952380952380952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47</v>
      </c>
      <c r="F28" s="15" t="s">
        <v>48</v>
      </c>
      <c r="G28" s="15" t="s">
        <v>47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4</v>
      </c>
      <c r="N28" s="8">
        <f>M28+206</f>
        <v>210</v>
      </c>
      <c r="O28" s="20">
        <f aca="true" t="shared" si="1" ref="O28:P32">K28/M28</f>
        <v>0</v>
      </c>
      <c r="P28" s="20">
        <f t="shared" si="1"/>
        <v>0.23333333333333334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47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8</v>
      </c>
      <c r="N35" s="8">
        <f>M35+193</f>
        <v>201</v>
      </c>
      <c r="O35" s="20">
        <f>K35/M35</f>
        <v>0</v>
      </c>
      <c r="P35" s="20">
        <f>L35/N35</f>
        <v>0.15920398009950248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2</v>
      </c>
      <c r="D38" s="1">
        <f t="shared" si="2"/>
        <v>6</v>
      </c>
      <c r="E38" s="1">
        <f t="shared" si="2"/>
        <v>4</v>
      </c>
      <c r="F38" s="1">
        <f t="shared" si="2"/>
        <v>5</v>
      </c>
      <c r="G38" s="1">
        <f t="shared" si="2"/>
        <v>6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3</v>
      </c>
      <c r="C39" s="1">
        <f t="shared" si="3"/>
        <v>7</v>
      </c>
      <c r="D39" s="1">
        <f t="shared" si="3"/>
        <v>3</v>
      </c>
      <c r="E39" s="1">
        <f t="shared" si="3"/>
        <v>5</v>
      </c>
      <c r="F39" s="1">
        <f t="shared" si="3"/>
        <v>4</v>
      </c>
      <c r="G39" s="1">
        <f t="shared" si="3"/>
        <v>3</v>
      </c>
      <c r="H39" s="1">
        <f t="shared" si="3"/>
        <v>8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0.6666666666666666</v>
      </c>
      <c r="C41" s="11">
        <f t="shared" si="5"/>
        <v>0.2222222222222222</v>
      </c>
      <c r="D41" s="11">
        <f t="shared" si="5"/>
        <v>0.6666666666666666</v>
      </c>
      <c r="E41" s="11">
        <f t="shared" si="5"/>
        <v>0.4444444444444444</v>
      </c>
      <c r="F41" s="11">
        <f t="shared" si="5"/>
        <v>0.5555555555555556</v>
      </c>
      <c r="G41" s="11">
        <f t="shared" si="5"/>
        <v>0.6666666666666666</v>
      </c>
      <c r="H41" s="11">
        <f t="shared" si="5"/>
        <v>0.1111111111111111</v>
      </c>
      <c r="I41" s="11">
        <f t="shared" si="5"/>
        <v>0.6666666666666666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0.3333333333333333</v>
      </c>
      <c r="C42" s="11">
        <f t="shared" si="6"/>
        <v>0.7777777777777778</v>
      </c>
      <c r="D42" s="11">
        <f t="shared" si="6"/>
        <v>0.3333333333333333</v>
      </c>
      <c r="E42" s="11">
        <f t="shared" si="6"/>
        <v>0.5555555555555556</v>
      </c>
      <c r="F42" s="11">
        <f t="shared" si="6"/>
        <v>0.4444444444444444</v>
      </c>
      <c r="G42" s="11">
        <f t="shared" si="6"/>
        <v>0.3333333333333333</v>
      </c>
      <c r="H42" s="11">
        <f t="shared" si="6"/>
        <v>0.8888888888888888</v>
      </c>
      <c r="I42" s="11">
        <f t="shared" si="6"/>
        <v>0.3333333333333333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I27" sqref="I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47</v>
      </c>
      <c r="G2" s="15" t="s">
        <v>48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8</v>
      </c>
      <c r="N2" s="8">
        <f>258+M2</f>
        <v>266</v>
      </c>
      <c r="O2" s="20">
        <f>K2/M2</f>
        <v>0</v>
      </c>
      <c r="P2" s="20">
        <f>L2/N2</f>
        <v>0.17669172932330826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43" t="s">
        <v>59</v>
      </c>
      <c r="C14" s="43" t="s">
        <v>59</v>
      </c>
      <c r="D14" s="43" t="s">
        <v>60</v>
      </c>
      <c r="E14" s="43" t="s">
        <v>60</v>
      </c>
      <c r="F14" s="43" t="s">
        <v>60</v>
      </c>
      <c r="G14" s="43" t="s">
        <v>59</v>
      </c>
      <c r="H14" s="43" t="s">
        <v>59</v>
      </c>
      <c r="I14" s="43" t="s">
        <v>59</v>
      </c>
      <c r="J14" s="36"/>
      <c r="K14" s="8">
        <v>1</v>
      </c>
      <c r="L14" s="8">
        <f>K14+34</f>
        <v>35</v>
      </c>
      <c r="M14" s="8">
        <v>4</v>
      </c>
      <c r="N14" s="8">
        <f>M14+221</f>
        <v>225</v>
      </c>
      <c r="O14" s="20">
        <f>K14/M14</f>
        <v>0.25</v>
      </c>
      <c r="P14" s="20">
        <f>L14/N14</f>
        <v>0.15555555555555556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47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8</v>
      </c>
      <c r="N18" s="8">
        <f>M18+258</f>
        <v>266</v>
      </c>
      <c r="O18" s="20">
        <f>K18/M18</f>
        <v>0</v>
      </c>
      <c r="P18" s="20">
        <f>L18/N18</f>
        <v>0.18796992481203006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47</v>
      </c>
      <c r="E20" s="43" t="s">
        <v>47</v>
      </c>
      <c r="F20" s="43" t="s">
        <v>47</v>
      </c>
      <c r="G20" s="43" t="s">
        <v>48</v>
      </c>
      <c r="H20" s="43" t="s">
        <v>48</v>
      </c>
      <c r="I20" s="43" t="s">
        <v>48</v>
      </c>
      <c r="J20" s="36"/>
      <c r="K20" s="16">
        <v>1</v>
      </c>
      <c r="L20" s="16">
        <f>K20+60</f>
        <v>61</v>
      </c>
      <c r="M20" s="8">
        <v>8</v>
      </c>
      <c r="N20" s="8">
        <f>M20+258</f>
        <v>266</v>
      </c>
      <c r="O20" s="20">
        <f>K20/M20</f>
        <v>0.125</v>
      </c>
      <c r="P20" s="20">
        <f>L20/N20</f>
        <v>0.22932330827067668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8</v>
      </c>
      <c r="N24" s="8">
        <f>M24+243</f>
        <v>251</v>
      </c>
      <c r="O24" s="20">
        <f>K24/M24</f>
        <v>0</v>
      </c>
      <c r="P24" s="20">
        <f>L24/N24</f>
        <v>0.05976095617529881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3" t="s">
        <v>58</v>
      </c>
      <c r="D28" s="15" t="s">
        <v>47</v>
      </c>
      <c r="E28" s="15" t="s">
        <v>48</v>
      </c>
      <c r="F28" s="15" t="s">
        <v>48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3</v>
      </c>
      <c r="N28" s="8">
        <f>M28+206</f>
        <v>209</v>
      </c>
      <c r="O28" s="20">
        <f aca="true" t="shared" si="1" ref="O28:P32">K28/M28</f>
        <v>0</v>
      </c>
      <c r="P28" s="20">
        <f t="shared" si="1"/>
        <v>0.23444976076555024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7</v>
      </c>
      <c r="N35" s="8">
        <f>M35+193</f>
        <v>200</v>
      </c>
      <c r="O35" s="20">
        <f>K35/M35</f>
        <v>0</v>
      </c>
      <c r="P35" s="20">
        <f>L35/N35</f>
        <v>0.16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4</v>
      </c>
      <c r="D38" s="1">
        <f t="shared" si="2"/>
        <v>4</v>
      </c>
      <c r="E38" s="1">
        <f t="shared" si="2"/>
        <v>4</v>
      </c>
      <c r="F38" s="1">
        <f t="shared" si="2"/>
        <v>4</v>
      </c>
      <c r="G38" s="1">
        <f t="shared" si="2"/>
        <v>1</v>
      </c>
      <c r="H38" s="1">
        <f t="shared" si="2"/>
        <v>2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4</v>
      </c>
      <c r="G39" s="1">
        <f t="shared" si="3"/>
        <v>7</v>
      </c>
      <c r="H39" s="1">
        <f t="shared" si="3"/>
        <v>6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0.5</v>
      </c>
      <c r="D41" s="11">
        <f t="shared" si="5"/>
        <v>0.5</v>
      </c>
      <c r="E41" s="11">
        <f t="shared" si="5"/>
        <v>0.5</v>
      </c>
      <c r="F41" s="11">
        <f t="shared" si="5"/>
        <v>0.5</v>
      </c>
      <c r="G41" s="11">
        <f t="shared" si="5"/>
        <v>0.125</v>
      </c>
      <c r="H41" s="11">
        <f t="shared" si="5"/>
        <v>0.25</v>
      </c>
      <c r="I41" s="11">
        <f t="shared" si="5"/>
        <v>0.375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0.5</v>
      </c>
      <c r="G42" s="11">
        <f t="shared" si="6"/>
        <v>0.875</v>
      </c>
      <c r="H42" s="11">
        <f t="shared" si="6"/>
        <v>0.75</v>
      </c>
      <c r="I42" s="11">
        <f t="shared" si="6"/>
        <v>0.625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7" sqref="J27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7</v>
      </c>
      <c r="N2" s="8">
        <f>258+M2</f>
        <v>265</v>
      </c>
      <c r="O2" s="20">
        <f>K2/M2</f>
        <v>0</v>
      </c>
      <c r="P2" s="20">
        <f>L2/N2</f>
        <v>0.17735849056603772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6</v>
      </c>
      <c r="N8" s="8">
        <f>246+M8</f>
        <v>252</v>
      </c>
      <c r="O8" s="20">
        <f>K8/M8</f>
        <v>0</v>
      </c>
      <c r="P8" s="20">
        <f>L8/N8</f>
        <v>0.27380952380952384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7</v>
      </c>
      <c r="N18" s="8">
        <f>M18+258</f>
        <v>265</v>
      </c>
      <c r="O18" s="20">
        <f>K18/M18</f>
        <v>0</v>
      </c>
      <c r="P18" s="20">
        <f>L18/N18</f>
        <v>0.18867924528301888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47</v>
      </c>
      <c r="F20" s="15" t="s">
        <v>48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7</v>
      </c>
      <c r="N20" s="8">
        <f>M20+258</f>
        <v>265</v>
      </c>
      <c r="O20" s="20">
        <f>K20/M20</f>
        <v>0</v>
      </c>
      <c r="P20" s="20">
        <f>L20/N20</f>
        <v>0.22641509433962265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7</v>
      </c>
      <c r="N24" s="8">
        <f>M24+243</f>
        <v>250</v>
      </c>
      <c r="O24" s="20">
        <f>K24/M24</f>
        <v>0</v>
      </c>
      <c r="P24" s="20">
        <f>L24/N24</f>
        <v>0.06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2</v>
      </c>
      <c r="N28" s="8">
        <f>M28+206</f>
        <v>208</v>
      </c>
      <c r="O28" s="20">
        <f aca="true" t="shared" si="1" ref="O28:P32">K28/M28</f>
        <v>0</v>
      </c>
      <c r="P28" s="20">
        <f t="shared" si="1"/>
        <v>0.23557692307692307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48</v>
      </c>
      <c r="E30" s="15" t="s">
        <v>48</v>
      </c>
      <c r="F30" s="15" t="s">
        <v>47</v>
      </c>
      <c r="G30" s="15" t="s">
        <v>47</v>
      </c>
      <c r="H30" s="15" t="s">
        <v>48</v>
      </c>
      <c r="I30" s="15" t="s">
        <v>47</v>
      </c>
      <c r="J30" s="36"/>
      <c r="K30" s="24"/>
      <c r="L30" s="24">
        <f>K30+24</f>
        <v>24</v>
      </c>
      <c r="M30" s="8">
        <v>6</v>
      </c>
      <c r="N30" s="8">
        <f>M30+184</f>
        <v>190</v>
      </c>
      <c r="O30" s="20">
        <f t="shared" si="1"/>
        <v>0</v>
      </c>
      <c r="P30" s="20">
        <f t="shared" si="1"/>
        <v>0.12631578947368421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/>
      <c r="C35" s="15"/>
      <c r="D35" s="15"/>
      <c r="E35" s="15"/>
      <c r="F35" s="15"/>
      <c r="G35" s="15"/>
      <c r="H35" s="15"/>
      <c r="I35" s="15"/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3</v>
      </c>
      <c r="D38" s="1">
        <f t="shared" si="2"/>
        <v>2</v>
      </c>
      <c r="E38" s="1">
        <f t="shared" si="2"/>
        <v>4</v>
      </c>
      <c r="F38" s="1">
        <f t="shared" si="2"/>
        <v>3</v>
      </c>
      <c r="G38" s="1">
        <f t="shared" si="2"/>
        <v>5</v>
      </c>
      <c r="H38" s="1">
        <f t="shared" si="2"/>
        <v>4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4</v>
      </c>
      <c r="D39" s="1">
        <f t="shared" si="3"/>
        <v>5</v>
      </c>
      <c r="E39" s="1">
        <f t="shared" si="3"/>
        <v>3</v>
      </c>
      <c r="F39" s="1">
        <f t="shared" si="3"/>
        <v>4</v>
      </c>
      <c r="G39" s="1">
        <f t="shared" si="3"/>
        <v>2</v>
      </c>
      <c r="H39" s="1">
        <f t="shared" si="3"/>
        <v>3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0.14285714285714285</v>
      </c>
      <c r="C41" s="11">
        <f t="shared" si="5"/>
        <v>0.42857142857142855</v>
      </c>
      <c r="D41" s="11">
        <f t="shared" si="5"/>
        <v>0.2857142857142857</v>
      </c>
      <c r="E41" s="11">
        <f t="shared" si="5"/>
        <v>0.5714285714285714</v>
      </c>
      <c r="F41" s="11">
        <f t="shared" si="5"/>
        <v>0.42857142857142855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0.8571428571428571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0.8571428571428571</v>
      </c>
      <c r="C42" s="11">
        <f t="shared" si="6"/>
        <v>0.5714285714285714</v>
      </c>
      <c r="D42" s="11">
        <f t="shared" si="6"/>
        <v>0.7142857142857143</v>
      </c>
      <c r="E42" s="11">
        <f t="shared" si="6"/>
        <v>0.42857142857142855</v>
      </c>
      <c r="F42" s="11">
        <f t="shared" si="6"/>
        <v>0.5714285714285714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0.14285714285714285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6</v>
      </c>
      <c r="N2" s="8">
        <f>258+M2</f>
        <v>264</v>
      </c>
      <c r="O2" s="20">
        <f>K2/M2</f>
        <v>0</v>
      </c>
      <c r="P2" s="20">
        <f>L2/N2</f>
        <v>0.17803030303030304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5</v>
      </c>
      <c r="N8" s="8">
        <f>246+M8</f>
        <v>251</v>
      </c>
      <c r="O8" s="20">
        <f>K8/M8</f>
        <v>0</v>
      </c>
      <c r="P8" s="20">
        <f>L8/N8</f>
        <v>0.2749003984063745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48</v>
      </c>
      <c r="E14" s="15" t="s">
        <v>48</v>
      </c>
      <c r="F14" s="15" t="s">
        <v>48</v>
      </c>
      <c r="G14" s="15" t="s">
        <v>47</v>
      </c>
      <c r="H14" s="15" t="s">
        <v>48</v>
      </c>
      <c r="I14" s="15" t="s">
        <v>47</v>
      </c>
      <c r="J14" s="36"/>
      <c r="K14" s="8"/>
      <c r="L14" s="8">
        <f>K14+34</f>
        <v>34</v>
      </c>
      <c r="M14" s="8">
        <v>2</v>
      </c>
      <c r="N14" s="8">
        <f>M14+221</f>
        <v>223</v>
      </c>
      <c r="O14" s="20">
        <f>K14/M14</f>
        <v>0</v>
      </c>
      <c r="P14" s="20">
        <f>L14/N14</f>
        <v>0.15246636771300448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6</v>
      </c>
      <c r="N18" s="8">
        <f>M18+258</f>
        <v>264</v>
      </c>
      <c r="O18" s="20">
        <f>K18/M18</f>
        <v>0</v>
      </c>
      <c r="P18" s="20">
        <f>L18/N18</f>
        <v>0.1893939393939394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48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6</v>
      </c>
      <c r="N20" s="8">
        <f>M20+258</f>
        <v>264</v>
      </c>
      <c r="O20" s="20">
        <f>K20/M20</f>
        <v>0</v>
      </c>
      <c r="P20" s="20">
        <f>L20/N20</f>
        <v>0.22727272727272727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6</v>
      </c>
      <c r="N24" s="8">
        <f>M24+243</f>
        <v>249</v>
      </c>
      <c r="O24" s="20">
        <f>K24/M24</f>
        <v>0</v>
      </c>
      <c r="P24" s="20">
        <f>L24/N24</f>
        <v>0.060240963855421686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48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</v>
      </c>
      <c r="N28" s="8">
        <f>M28+206</f>
        <v>207</v>
      </c>
      <c r="O28" s="20">
        <f aca="true" t="shared" si="1" ref="O28:P32">K28/M28</f>
        <v>0</v>
      </c>
      <c r="P28" s="20">
        <f t="shared" si="1"/>
        <v>0.23671497584541062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47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5</v>
      </c>
      <c r="N30" s="8">
        <f>M30+184</f>
        <v>189</v>
      </c>
      <c r="O30" s="20">
        <f t="shared" si="1"/>
        <v>0</v>
      </c>
      <c r="P30" s="20">
        <f t="shared" si="1"/>
        <v>0.12698412698412698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6</v>
      </c>
      <c r="N35" s="8">
        <f>M35+193</f>
        <v>199</v>
      </c>
      <c r="O35" s="20">
        <f>K35/M35</f>
        <v>0</v>
      </c>
      <c r="P35" s="20">
        <f>L35/N35</f>
        <v>0.16080402010050251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5</v>
      </c>
      <c r="E38" s="1">
        <f t="shared" si="2"/>
        <v>7</v>
      </c>
      <c r="F38" s="1">
        <f t="shared" si="2"/>
        <v>1</v>
      </c>
      <c r="G38" s="1">
        <f t="shared" si="2"/>
        <v>9</v>
      </c>
      <c r="H38" s="1">
        <f t="shared" si="2"/>
        <v>7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7</v>
      </c>
      <c r="D39" s="1">
        <f t="shared" si="3"/>
        <v>4</v>
      </c>
      <c r="E39" s="1">
        <f t="shared" si="3"/>
        <v>2</v>
      </c>
      <c r="F39" s="1">
        <f t="shared" si="3"/>
        <v>8</v>
      </c>
      <c r="G39" s="1">
        <f t="shared" si="3"/>
        <v>0</v>
      </c>
      <c r="H39" s="1">
        <f t="shared" si="3"/>
        <v>2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0.2222222222222222</v>
      </c>
      <c r="D41" s="11">
        <f t="shared" si="5"/>
        <v>0.5555555555555556</v>
      </c>
      <c r="E41" s="11">
        <f t="shared" si="5"/>
        <v>0.7777777777777778</v>
      </c>
      <c r="F41" s="11">
        <f t="shared" si="5"/>
        <v>0.1111111111111111</v>
      </c>
      <c r="G41" s="11">
        <f t="shared" si="5"/>
        <v>1</v>
      </c>
      <c r="H41" s="11">
        <f t="shared" si="5"/>
        <v>0.7777777777777778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0.7777777777777778</v>
      </c>
      <c r="D42" s="11">
        <f t="shared" si="6"/>
        <v>0.4444444444444444</v>
      </c>
      <c r="E42" s="11">
        <f t="shared" si="6"/>
        <v>0.2222222222222222</v>
      </c>
      <c r="F42" s="11">
        <f t="shared" si="6"/>
        <v>0.8888888888888888</v>
      </c>
      <c r="G42" s="11">
        <f t="shared" si="6"/>
        <v>0</v>
      </c>
      <c r="H42" s="11">
        <f t="shared" si="6"/>
        <v>0.2222222222222222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6" sqref="J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5</v>
      </c>
      <c r="N2" s="8">
        <f>258+M2</f>
        <v>263</v>
      </c>
      <c r="O2" s="20">
        <f>K2/M2</f>
        <v>0</v>
      </c>
      <c r="P2" s="20">
        <f>L2/N2</f>
        <v>0.17870722433460076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4</v>
      </c>
      <c r="N8" s="8">
        <f>246+M8</f>
        <v>250</v>
      </c>
      <c r="O8" s="20">
        <f>K8/M8</f>
        <v>0</v>
      </c>
      <c r="P8" s="20">
        <f>L8/N8</f>
        <v>0.276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3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5</v>
      </c>
      <c r="N18" s="8">
        <f>M18+258</f>
        <v>263</v>
      </c>
      <c r="O18" s="20">
        <f>K18/M18</f>
        <v>0</v>
      </c>
      <c r="P18" s="20">
        <f>L18/N18</f>
        <v>0.19011406844106463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/>
      <c r="L20" s="16">
        <f>K20+60</f>
        <v>60</v>
      </c>
      <c r="M20" s="8">
        <v>5</v>
      </c>
      <c r="N20" s="8">
        <f>M20+258</f>
        <v>263</v>
      </c>
      <c r="O20" s="20">
        <f>K20/M20</f>
        <v>0</v>
      </c>
      <c r="P20" s="20">
        <f>L20/N20</f>
        <v>0.22813688212927757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48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5</v>
      </c>
      <c r="N24" s="8">
        <f>M24+243</f>
        <v>248</v>
      </c>
      <c r="O24" s="20">
        <f>K24/M24</f>
        <v>0</v>
      </c>
      <c r="P24" s="20">
        <f>L24/N24</f>
        <v>0.06048387096774194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4</v>
      </c>
      <c r="N30" s="8">
        <f>M30+184</f>
        <v>188</v>
      </c>
      <c r="O30" s="20">
        <f t="shared" si="1"/>
        <v>0</v>
      </c>
      <c r="P30" s="20">
        <f t="shared" si="1"/>
        <v>0.1276595744680851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48</v>
      </c>
      <c r="G35" s="15" t="s">
        <v>47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5</v>
      </c>
      <c r="N35" s="8">
        <f>M35+193</f>
        <v>198</v>
      </c>
      <c r="O35" s="20">
        <f>K35/M35</f>
        <v>0</v>
      </c>
      <c r="P35" s="20">
        <f>L35/N35</f>
        <v>0.16161616161616163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2</v>
      </c>
      <c r="E38" s="1">
        <f t="shared" si="2"/>
        <v>3</v>
      </c>
      <c r="F38" s="1">
        <f t="shared" si="2"/>
        <v>3</v>
      </c>
      <c r="G38" s="1">
        <f t="shared" si="2"/>
        <v>4</v>
      </c>
      <c r="H38" s="1">
        <f t="shared" si="2"/>
        <v>3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1</v>
      </c>
      <c r="C39" s="1">
        <f t="shared" si="3"/>
        <v>1</v>
      </c>
      <c r="D39" s="1">
        <f t="shared" si="3"/>
        <v>5</v>
      </c>
      <c r="E39" s="1">
        <f t="shared" si="3"/>
        <v>4</v>
      </c>
      <c r="F39" s="1">
        <f t="shared" si="3"/>
        <v>4</v>
      </c>
      <c r="G39" s="1">
        <f t="shared" si="3"/>
        <v>3</v>
      </c>
      <c r="H39" s="1">
        <f t="shared" si="3"/>
        <v>4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0.8571428571428571</v>
      </c>
      <c r="C41" s="11">
        <f t="shared" si="5"/>
        <v>0.8571428571428571</v>
      </c>
      <c r="D41" s="11">
        <f t="shared" si="5"/>
        <v>0.2857142857142857</v>
      </c>
      <c r="E41" s="11">
        <f t="shared" si="5"/>
        <v>0.42857142857142855</v>
      </c>
      <c r="F41" s="11">
        <f t="shared" si="5"/>
        <v>0.42857142857142855</v>
      </c>
      <c r="G41" s="11">
        <f t="shared" si="5"/>
        <v>0.5714285714285714</v>
      </c>
      <c r="H41" s="11">
        <f t="shared" si="5"/>
        <v>0.42857142857142855</v>
      </c>
      <c r="I41" s="11">
        <f t="shared" si="5"/>
        <v>0.7142857142857143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0.14285714285714285</v>
      </c>
      <c r="C42" s="11">
        <f t="shared" si="6"/>
        <v>0.14285714285714285</v>
      </c>
      <c r="D42" s="11">
        <f t="shared" si="6"/>
        <v>0.7142857142857143</v>
      </c>
      <c r="E42" s="11">
        <f t="shared" si="6"/>
        <v>0.5714285714285714</v>
      </c>
      <c r="F42" s="11">
        <f t="shared" si="6"/>
        <v>0.5714285714285714</v>
      </c>
      <c r="G42" s="11">
        <f t="shared" si="6"/>
        <v>0.42857142857142855</v>
      </c>
      <c r="H42" s="11">
        <f t="shared" si="6"/>
        <v>0.5714285714285714</v>
      </c>
      <c r="I42" s="11">
        <f t="shared" si="6"/>
        <v>0.2857142857142857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6" sqref="H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48</v>
      </c>
      <c r="H2" s="15" t="s">
        <v>48</v>
      </c>
      <c r="I2" s="15" t="s">
        <v>48</v>
      </c>
      <c r="J2" s="36"/>
      <c r="K2" s="8"/>
      <c r="L2" s="8">
        <f>K2+47</f>
        <v>47</v>
      </c>
      <c r="M2" s="8">
        <v>4</v>
      </c>
      <c r="N2" s="8">
        <f>258+M2</f>
        <v>262</v>
      </c>
      <c r="O2" s="20">
        <f>K2/M2</f>
        <v>0</v>
      </c>
      <c r="P2" s="20">
        <f>L2/N2</f>
        <v>0.17938931297709923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3</v>
      </c>
      <c r="N8" s="8">
        <f>246+M8</f>
        <v>249</v>
      </c>
      <c r="O8" s="20">
        <f>K8/M8</f>
        <v>0</v>
      </c>
      <c r="P8" s="20">
        <f>L8/N8</f>
        <v>0.27710843373493976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3" t="s">
        <v>57</v>
      </c>
      <c r="E14" s="15" t="s">
        <v>47</v>
      </c>
      <c r="F14" s="15" t="s">
        <v>47</v>
      </c>
      <c r="G14" s="15" t="s">
        <v>48</v>
      </c>
      <c r="H14" s="15" t="s">
        <v>48</v>
      </c>
      <c r="I14" s="15" t="s">
        <v>48</v>
      </c>
      <c r="J14" s="36"/>
      <c r="K14" s="8"/>
      <c r="L14" s="8">
        <f>K14+34</f>
        <v>34</v>
      </c>
      <c r="M14" s="8">
        <v>1</v>
      </c>
      <c r="N14" s="8">
        <f>M14+221</f>
        <v>222</v>
      </c>
      <c r="O14" s="20">
        <f>K14/M14</f>
        <v>0</v>
      </c>
      <c r="P14" s="20">
        <f>L14/N14</f>
        <v>0.15315315315315314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4</v>
      </c>
      <c r="N18" s="8">
        <f>M18+258</f>
        <v>262</v>
      </c>
      <c r="O18" s="20">
        <f>K18/M18</f>
        <v>0</v>
      </c>
      <c r="P18" s="20">
        <f>L18/N18</f>
        <v>0.19083969465648856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48</v>
      </c>
      <c r="I20" s="15" t="s">
        <v>48</v>
      </c>
      <c r="J20" s="36"/>
      <c r="K20" s="16"/>
      <c r="L20" s="16">
        <f>K20+60</f>
        <v>60</v>
      </c>
      <c r="M20" s="8">
        <v>4</v>
      </c>
      <c r="N20" s="8">
        <f>M20+258</f>
        <v>262</v>
      </c>
      <c r="O20" s="20">
        <f>K20/M20</f>
        <v>0</v>
      </c>
      <c r="P20" s="20">
        <f>L20/N20</f>
        <v>0.22900763358778625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4</v>
      </c>
      <c r="N24" s="8">
        <f>M24+243</f>
        <v>247</v>
      </c>
      <c r="O24" s="20">
        <f>K24/M24</f>
        <v>0</v>
      </c>
      <c r="P24" s="20">
        <f>L24/N24</f>
        <v>0.06072874493927125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3</v>
      </c>
      <c r="N30" s="8">
        <f>M30+184</f>
        <v>187</v>
      </c>
      <c r="O30" s="20">
        <f t="shared" si="1"/>
        <v>0</v>
      </c>
      <c r="P30" s="20">
        <f t="shared" si="1"/>
        <v>0.12834224598930483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4</v>
      </c>
      <c r="N35" s="8">
        <f>M35+193</f>
        <v>197</v>
      </c>
      <c r="O35" s="20">
        <f>K35/M35</f>
        <v>0</v>
      </c>
      <c r="P35" s="20">
        <f>L35/N35</f>
        <v>0.16243654822335024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5</v>
      </c>
      <c r="D38" s="1">
        <f t="shared" si="2"/>
        <v>3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3</v>
      </c>
      <c r="I38" s="1">
        <f t="shared" si="2"/>
        <v>0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3</v>
      </c>
      <c r="D39" s="1">
        <f t="shared" si="3"/>
        <v>4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5</v>
      </c>
      <c r="I39" s="1">
        <f t="shared" si="3"/>
        <v>8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0.625</v>
      </c>
      <c r="D41" s="11">
        <f t="shared" si="5"/>
        <v>0.375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0.375</v>
      </c>
      <c r="I41" s="11">
        <f t="shared" si="5"/>
        <v>0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0.375</v>
      </c>
      <c r="D42" s="11">
        <f t="shared" si="6"/>
        <v>0.5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0.625</v>
      </c>
      <c r="I42" s="11">
        <f t="shared" si="6"/>
        <v>1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K26" sqref="K2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3</v>
      </c>
      <c r="N2" s="8">
        <f>258+M2</f>
        <v>261</v>
      </c>
      <c r="O2" s="20">
        <f>K2/M2</f>
        <v>0</v>
      </c>
      <c r="P2" s="20">
        <f>L2/N2</f>
        <v>0.18007662835249041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47</v>
      </c>
      <c r="D8" s="15" t="s">
        <v>48</v>
      </c>
      <c r="E8" s="15" t="s">
        <v>48</v>
      </c>
      <c r="F8" s="15" t="s">
        <v>47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2</v>
      </c>
      <c r="N8" s="8">
        <f>246+M8</f>
        <v>248</v>
      </c>
      <c r="O8" s="20">
        <f>K8/M8</f>
        <v>0</v>
      </c>
      <c r="P8" s="20">
        <f>L8/N8</f>
        <v>0.2782258064516129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3</v>
      </c>
      <c r="N18" s="8">
        <f>M18+258</f>
        <v>261</v>
      </c>
      <c r="O18" s="20">
        <f>K18/M18</f>
        <v>0</v>
      </c>
      <c r="P18" s="20">
        <f>L18/N18</f>
        <v>0.19157088122605365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/>
      <c r="L20" s="16">
        <f>K20+60</f>
        <v>60</v>
      </c>
      <c r="M20" s="8">
        <v>3</v>
      </c>
      <c r="N20" s="8">
        <f>M20+258</f>
        <v>261</v>
      </c>
      <c r="O20" s="20">
        <f>K20/M20</f>
        <v>0</v>
      </c>
      <c r="P20" s="20">
        <f>L20/N20</f>
        <v>0.22988505747126436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3</v>
      </c>
      <c r="N24" s="8">
        <f>M24+243</f>
        <v>246</v>
      </c>
      <c r="O24" s="20">
        <f>K24/M24</f>
        <v>0</v>
      </c>
      <c r="P24" s="20">
        <f>L24/N24</f>
        <v>0.06097560975609756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2</v>
      </c>
      <c r="N30" s="8">
        <f>M30+184</f>
        <v>186</v>
      </c>
      <c r="O30" s="20">
        <f t="shared" si="1"/>
        <v>0</v>
      </c>
      <c r="P30" s="20">
        <f t="shared" si="1"/>
        <v>0.12903225806451613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3</v>
      </c>
      <c r="N35" s="8">
        <f>M35+193</f>
        <v>196</v>
      </c>
      <c r="O35" s="20">
        <f>K35/M35</f>
        <v>0</v>
      </c>
      <c r="P35" s="20">
        <f>L35/N35</f>
        <v>0.16326530612244897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5</v>
      </c>
      <c r="D38" s="1">
        <f t="shared" si="2"/>
        <v>4</v>
      </c>
      <c r="E38" s="1">
        <f t="shared" si="2"/>
        <v>3</v>
      </c>
      <c r="F38" s="1">
        <f t="shared" si="2"/>
        <v>4</v>
      </c>
      <c r="G38" s="1">
        <f t="shared" si="2"/>
        <v>1</v>
      </c>
      <c r="H38" s="1">
        <f t="shared" si="2"/>
        <v>6</v>
      </c>
      <c r="I38" s="1">
        <f t="shared" si="2"/>
        <v>3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2</v>
      </c>
      <c r="D39" s="1">
        <f t="shared" si="3"/>
        <v>3</v>
      </c>
      <c r="E39" s="1">
        <f t="shared" si="3"/>
        <v>4</v>
      </c>
      <c r="F39" s="1">
        <f t="shared" si="3"/>
        <v>3</v>
      </c>
      <c r="G39" s="1">
        <f t="shared" si="3"/>
        <v>6</v>
      </c>
      <c r="H39" s="1">
        <f t="shared" si="3"/>
        <v>1</v>
      </c>
      <c r="I39" s="1">
        <f t="shared" si="3"/>
        <v>4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0.2857142857142857</v>
      </c>
      <c r="C41" s="11">
        <f t="shared" si="5"/>
        <v>0.7142857142857143</v>
      </c>
      <c r="D41" s="11">
        <f t="shared" si="5"/>
        <v>0.5714285714285714</v>
      </c>
      <c r="E41" s="11">
        <f t="shared" si="5"/>
        <v>0.42857142857142855</v>
      </c>
      <c r="F41" s="11">
        <f t="shared" si="5"/>
        <v>0.5714285714285714</v>
      </c>
      <c r="G41" s="11">
        <f t="shared" si="5"/>
        <v>0.14285714285714285</v>
      </c>
      <c r="H41" s="11">
        <f t="shared" si="5"/>
        <v>0.8571428571428571</v>
      </c>
      <c r="I41" s="11">
        <f t="shared" si="5"/>
        <v>0.42857142857142855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0.7142857142857143</v>
      </c>
      <c r="C42" s="11">
        <f t="shared" si="6"/>
        <v>0.2857142857142857</v>
      </c>
      <c r="D42" s="11">
        <f t="shared" si="6"/>
        <v>0.42857142857142855</v>
      </c>
      <c r="E42" s="11">
        <f t="shared" si="6"/>
        <v>0.5714285714285714</v>
      </c>
      <c r="F42" s="11">
        <f t="shared" si="6"/>
        <v>0.42857142857142855</v>
      </c>
      <c r="G42" s="11">
        <f t="shared" si="6"/>
        <v>0.8571428571428571</v>
      </c>
      <c r="H42" s="11">
        <f t="shared" si="6"/>
        <v>0.14285714285714285</v>
      </c>
      <c r="I42" s="11">
        <f t="shared" si="6"/>
        <v>0.5714285714285714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J29" sqref="J2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48</v>
      </c>
      <c r="E2" s="15" t="s">
        <v>48</v>
      </c>
      <c r="F2" s="15" t="s">
        <v>47</v>
      </c>
      <c r="G2" s="15" t="s">
        <v>47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2</v>
      </c>
      <c r="N2" s="8">
        <f>258+M2</f>
        <v>260</v>
      </c>
      <c r="O2" s="20">
        <f>K2/M2</f>
        <v>0</v>
      </c>
      <c r="P2" s="20">
        <f>L2/N2</f>
        <v>0.18076923076923077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</v>
      </c>
      <c r="N8" s="8">
        <f>246+M8</f>
        <v>247</v>
      </c>
      <c r="O8" s="20">
        <f>K8/M8</f>
        <v>0</v>
      </c>
      <c r="P8" s="20">
        <f>L8/N8</f>
        <v>0.2793522267206478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48</v>
      </c>
      <c r="E18" s="15" t="s">
        <v>48</v>
      </c>
      <c r="F18" s="15" t="s">
        <v>47</v>
      </c>
      <c r="G18" s="15" t="s">
        <v>47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2</v>
      </c>
      <c r="N18" s="8">
        <f>M18+258</f>
        <v>260</v>
      </c>
      <c r="O18" s="20">
        <f>K18/M18</f>
        <v>0</v>
      </c>
      <c r="P18" s="20">
        <f>L18/N18</f>
        <v>0.19230769230769232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2</v>
      </c>
      <c r="N20" s="8">
        <f>M20+258</f>
        <v>260</v>
      </c>
      <c r="O20" s="20">
        <f>K20/M20</f>
        <v>0</v>
      </c>
      <c r="P20" s="20">
        <f>L20/N20</f>
        <v>0.23076923076923078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48</v>
      </c>
      <c r="F24" s="15" t="s">
        <v>47</v>
      </c>
      <c r="G24" s="15" t="s">
        <v>47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2</v>
      </c>
      <c r="N24" s="8">
        <f>M24+243</f>
        <v>245</v>
      </c>
      <c r="O24" s="20">
        <f>K24/M24</f>
        <v>0</v>
      </c>
      <c r="P24" s="20">
        <f>L24/N24</f>
        <v>0.061224489795918366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47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1</v>
      </c>
      <c r="N30" s="8">
        <f>M30+184</f>
        <v>185</v>
      </c>
      <c r="O30" s="20">
        <f t="shared" si="1"/>
        <v>0</v>
      </c>
      <c r="P30" s="20">
        <f t="shared" si="1"/>
        <v>0.12972972972972974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2</v>
      </c>
      <c r="N35" s="8">
        <f>M35+193</f>
        <v>195</v>
      </c>
      <c r="O35" s="20">
        <f>K35/M35</f>
        <v>0</v>
      </c>
      <c r="P35" s="20">
        <f>L35/N35</f>
        <v>0.1641025641025641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7</v>
      </c>
      <c r="C38" s="1">
        <f t="shared" si="2"/>
        <v>2</v>
      </c>
      <c r="D38" s="1">
        <f t="shared" si="2"/>
        <v>2</v>
      </c>
      <c r="E38" s="1">
        <f t="shared" si="2"/>
        <v>1</v>
      </c>
      <c r="F38" s="1">
        <f t="shared" si="2"/>
        <v>4</v>
      </c>
      <c r="G38" s="1">
        <f t="shared" si="2"/>
        <v>4</v>
      </c>
      <c r="H38" s="1">
        <f t="shared" si="2"/>
        <v>7</v>
      </c>
      <c r="I38" s="1">
        <f t="shared" si="2"/>
        <v>2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0</v>
      </c>
      <c r="C39" s="1">
        <f t="shared" si="3"/>
        <v>5</v>
      </c>
      <c r="D39" s="1">
        <f t="shared" si="3"/>
        <v>5</v>
      </c>
      <c r="E39" s="1">
        <f t="shared" si="3"/>
        <v>6</v>
      </c>
      <c r="F39" s="1">
        <f t="shared" si="3"/>
        <v>3</v>
      </c>
      <c r="G39" s="1">
        <f t="shared" si="3"/>
        <v>3</v>
      </c>
      <c r="H39" s="1">
        <f t="shared" si="3"/>
        <v>0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1</v>
      </c>
      <c r="C41" s="11">
        <f t="shared" si="5"/>
        <v>0.2857142857142857</v>
      </c>
      <c r="D41" s="11">
        <f t="shared" si="5"/>
        <v>0.2857142857142857</v>
      </c>
      <c r="E41" s="11">
        <f t="shared" si="5"/>
        <v>0.14285714285714285</v>
      </c>
      <c r="F41" s="11">
        <f t="shared" si="5"/>
        <v>0.5714285714285714</v>
      </c>
      <c r="G41" s="11">
        <f t="shared" si="5"/>
        <v>0.5714285714285714</v>
      </c>
      <c r="H41" s="11">
        <f t="shared" si="5"/>
        <v>1</v>
      </c>
      <c r="I41" s="11">
        <f t="shared" si="5"/>
        <v>0.2857142857142857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</v>
      </c>
      <c r="C42" s="11">
        <f t="shared" si="6"/>
        <v>0.7142857142857143</v>
      </c>
      <c r="D42" s="11">
        <f t="shared" si="6"/>
        <v>0.7142857142857143</v>
      </c>
      <c r="E42" s="11">
        <f t="shared" si="6"/>
        <v>0.8571428571428571</v>
      </c>
      <c r="F42" s="11">
        <f t="shared" si="6"/>
        <v>0.42857142857142855</v>
      </c>
      <c r="G42" s="11">
        <f t="shared" si="6"/>
        <v>0.42857142857142855</v>
      </c>
      <c r="H42" s="11">
        <f t="shared" si="6"/>
        <v>0</v>
      </c>
      <c r="I42" s="11">
        <f t="shared" si="6"/>
        <v>0.7142857142857143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E28" sqref="E28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</v>
      </c>
      <c r="N2" s="8">
        <f>258+M2</f>
        <v>259</v>
      </c>
      <c r="O2" s="20">
        <f>K2/M2</f>
        <v>0</v>
      </c>
      <c r="P2" s="20">
        <f>L2/N2</f>
        <v>0.18146718146718147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44"/>
      <c r="C8" s="44"/>
      <c r="D8" s="44"/>
      <c r="E8" s="44"/>
      <c r="F8" s="44"/>
      <c r="G8" s="44"/>
      <c r="H8" s="44"/>
      <c r="I8" s="44"/>
      <c r="J8" s="36"/>
      <c r="K8" s="8"/>
      <c r="L8" s="8">
        <f>K8+69</f>
        <v>69</v>
      </c>
      <c r="M8" s="8"/>
      <c r="N8" s="8">
        <f>246+M8</f>
        <v>246</v>
      </c>
      <c r="O8" s="20" t="e">
        <f>K8/M8</f>
        <v>#DIV/0!</v>
      </c>
      <c r="P8" s="20">
        <f>L8/N8</f>
        <v>0.2804878048780488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/>
      <c r="L14" s="8">
        <f>K14+34</f>
        <v>34</v>
      </c>
      <c r="M14" s="8"/>
      <c r="N14" s="8">
        <f>M14+221</f>
        <v>221</v>
      </c>
      <c r="O14" s="20" t="e">
        <f>K14/M14</f>
        <v>#DIV/0!</v>
      </c>
      <c r="P14" s="20">
        <f>L14/N14</f>
        <v>0.15384615384615385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</v>
      </c>
      <c r="N18" s="8">
        <f>M18+258</f>
        <v>259</v>
      </c>
      <c r="O18" s="20">
        <f>K18/M18</f>
        <v>0</v>
      </c>
      <c r="P18" s="20">
        <f>L18/N18</f>
        <v>0.19305019305019305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48</v>
      </c>
      <c r="F20" s="15" t="s">
        <v>48</v>
      </c>
      <c r="G20" s="15" t="s">
        <v>48</v>
      </c>
      <c r="H20" s="15" t="s">
        <v>47</v>
      </c>
      <c r="I20" s="15" t="s">
        <v>47</v>
      </c>
      <c r="J20" s="36"/>
      <c r="K20" s="16"/>
      <c r="L20" s="16">
        <f>K20+60</f>
        <v>60</v>
      </c>
      <c r="M20" s="8">
        <v>1</v>
      </c>
      <c r="N20" s="8">
        <f>M20+258</f>
        <v>259</v>
      </c>
      <c r="O20" s="20">
        <f>K20/M20</f>
        <v>0</v>
      </c>
      <c r="P20" s="20">
        <f>L20/N20</f>
        <v>0.23166023166023167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48</v>
      </c>
      <c r="E24" s="15" t="s">
        <v>48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</v>
      </c>
      <c r="N24" s="8">
        <f>M24+243</f>
        <v>244</v>
      </c>
      <c r="O24" s="20">
        <f>K24/M24</f>
        <v>0</v>
      </c>
      <c r="P24" s="20">
        <f>L24/N24</f>
        <v>0.06147540983606557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/>
      <c r="N28" s="8">
        <f>M28+206</f>
        <v>206</v>
      </c>
      <c r="O28" s="20" t="e">
        <f aca="true" t="shared" si="1" ref="O28:P32">K28/M28</f>
        <v>#DIV/0!</v>
      </c>
      <c r="P28" s="20">
        <f t="shared" si="1"/>
        <v>0.23786407766990292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/>
      <c r="N30" s="8">
        <f>M30+184</f>
        <v>184</v>
      </c>
      <c r="O30" s="20" t="e">
        <f t="shared" si="1"/>
        <v>#DIV/0!</v>
      </c>
      <c r="P30" s="20">
        <f t="shared" si="1"/>
        <v>0.13043478260869565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3" t="s">
        <v>56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</v>
      </c>
      <c r="N35" s="8">
        <f>M35+193</f>
        <v>194</v>
      </c>
      <c r="O35" s="20">
        <f>K35/M35</f>
        <v>0</v>
      </c>
      <c r="P35" s="20">
        <f>L35/N35</f>
        <v>0.16494845360824742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2</v>
      </c>
      <c r="D38" s="1">
        <f t="shared" si="2"/>
        <v>2</v>
      </c>
      <c r="E38" s="1">
        <f t="shared" si="2"/>
        <v>2</v>
      </c>
      <c r="F38" s="1">
        <f t="shared" si="2"/>
        <v>1</v>
      </c>
      <c r="G38" s="1">
        <f t="shared" si="2"/>
        <v>0</v>
      </c>
      <c r="H38" s="1">
        <f t="shared" si="2"/>
        <v>5</v>
      </c>
      <c r="I38" s="1">
        <f t="shared" si="2"/>
        <v>5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3</v>
      </c>
      <c r="D39" s="1">
        <f t="shared" si="3"/>
        <v>3</v>
      </c>
      <c r="E39" s="1">
        <f t="shared" si="3"/>
        <v>3</v>
      </c>
      <c r="F39" s="1">
        <f t="shared" si="3"/>
        <v>3</v>
      </c>
      <c r="G39" s="1">
        <f t="shared" si="3"/>
        <v>5</v>
      </c>
      <c r="H39" s="1">
        <f t="shared" si="3"/>
        <v>0</v>
      </c>
      <c r="I39" s="1">
        <f t="shared" si="3"/>
        <v>0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5</v>
      </c>
      <c r="C40" s="2">
        <f t="shared" si="4"/>
        <v>5</v>
      </c>
      <c r="D40" s="2">
        <f t="shared" si="4"/>
        <v>5</v>
      </c>
      <c r="E40" s="2">
        <f t="shared" si="4"/>
        <v>5</v>
      </c>
      <c r="F40" s="2">
        <f t="shared" si="4"/>
        <v>5</v>
      </c>
      <c r="G40" s="2">
        <f t="shared" si="4"/>
        <v>5</v>
      </c>
      <c r="H40" s="2">
        <f t="shared" si="4"/>
        <v>5</v>
      </c>
      <c r="I40" s="2">
        <f t="shared" si="4"/>
        <v>5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0.6</v>
      </c>
      <c r="C41" s="11">
        <f t="shared" si="5"/>
        <v>0.4</v>
      </c>
      <c r="D41" s="11">
        <f t="shared" si="5"/>
        <v>0.4</v>
      </c>
      <c r="E41" s="11">
        <f t="shared" si="5"/>
        <v>0.4</v>
      </c>
      <c r="F41" s="11">
        <f t="shared" si="5"/>
        <v>0.2</v>
      </c>
      <c r="G41" s="11">
        <f t="shared" si="5"/>
        <v>0</v>
      </c>
      <c r="H41" s="11">
        <f t="shared" si="5"/>
        <v>1</v>
      </c>
      <c r="I41" s="11">
        <f t="shared" si="5"/>
        <v>1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0.4</v>
      </c>
      <c r="C42" s="11">
        <f t="shared" si="6"/>
        <v>0.6</v>
      </c>
      <c r="D42" s="11">
        <f t="shared" si="6"/>
        <v>0.6</v>
      </c>
      <c r="E42" s="11">
        <f t="shared" si="6"/>
        <v>0.6</v>
      </c>
      <c r="F42" s="11">
        <f t="shared" si="6"/>
        <v>0.6</v>
      </c>
      <c r="G42" s="11">
        <f t="shared" si="6"/>
        <v>1</v>
      </c>
      <c r="H42" s="11">
        <f t="shared" si="6"/>
        <v>0</v>
      </c>
      <c r="I42" s="11">
        <f t="shared" si="6"/>
        <v>0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7" activePane="bottomRight" state="frozen"/>
      <selection pane="topLeft" activeCell="A1" sqref="A1"/>
      <selection pane="topRight" activeCell="J1" sqref="J1"/>
      <selection pane="bottomLeft" activeCell="A2" sqref="A2"/>
      <selection pane="bottomRight" activeCell="H2" sqref="H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17</v>
      </c>
      <c r="N2" s="8">
        <f>258+M2</f>
        <v>275</v>
      </c>
      <c r="O2" s="20">
        <f>K2/M2</f>
        <v>0</v>
      </c>
      <c r="P2" s="20">
        <f>L2/N2</f>
        <v>0.1709090909090909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47</v>
      </c>
      <c r="D8" s="15" t="s">
        <v>48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16</v>
      </c>
      <c r="N8" s="8">
        <f>246+M8</f>
        <v>262</v>
      </c>
      <c r="O8" s="20">
        <f>K8/M8</f>
        <v>0</v>
      </c>
      <c r="P8" s="20">
        <f>L8/N8</f>
        <v>0.2633587786259542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47</v>
      </c>
      <c r="E18" s="15" t="s">
        <v>48</v>
      </c>
      <c r="F18" s="15" t="s">
        <v>48</v>
      </c>
      <c r="G18" s="15" t="s">
        <v>47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17</v>
      </c>
      <c r="N18" s="8">
        <f>M18+258</f>
        <v>275</v>
      </c>
      <c r="O18" s="20">
        <f>K18/M18</f>
        <v>0</v>
      </c>
      <c r="P18" s="20">
        <f>L18/N18</f>
        <v>0.18181818181818182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47</v>
      </c>
      <c r="E20" s="15" t="s">
        <v>47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17</v>
      </c>
      <c r="N20" s="8">
        <f>M20+258</f>
        <v>275</v>
      </c>
      <c r="O20" s="20">
        <f>K20/M20</f>
        <v>0.11764705882352941</v>
      </c>
      <c r="P20" s="20">
        <f>L20/N20</f>
        <v>0.22545454545454546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47</v>
      </c>
      <c r="D24" s="15" t="s">
        <v>47</v>
      </c>
      <c r="E24" s="15" t="s">
        <v>48</v>
      </c>
      <c r="F24" s="15" t="s">
        <v>48</v>
      </c>
      <c r="G24" s="15" t="s">
        <v>48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/>
      <c r="C28" s="15"/>
      <c r="D28" s="15"/>
      <c r="E28" s="15"/>
      <c r="F28" s="15"/>
      <c r="G28" s="15"/>
      <c r="H28" s="15"/>
      <c r="I28" s="15"/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48</v>
      </c>
      <c r="G30" s="15" t="s">
        <v>47</v>
      </c>
      <c r="H30" s="15" t="s">
        <v>47</v>
      </c>
      <c r="I30" s="15" t="s">
        <v>48</v>
      </c>
      <c r="J30" s="36"/>
      <c r="K30" s="24">
        <v>1</v>
      </c>
      <c r="L30" s="24">
        <f>K30+24</f>
        <v>25</v>
      </c>
      <c r="M30" s="8">
        <v>13</v>
      </c>
      <c r="N30" s="8">
        <f>M30+184</f>
        <v>197</v>
      </c>
      <c r="O30" s="20">
        <f t="shared" si="1"/>
        <v>0.07692307692307693</v>
      </c>
      <c r="P30" s="20">
        <f t="shared" si="1"/>
        <v>0.12690355329949238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17</v>
      </c>
      <c r="N35" s="8">
        <f>M35+193</f>
        <v>210</v>
      </c>
      <c r="O35" s="20">
        <f>K35/M35</f>
        <v>0</v>
      </c>
      <c r="P35" s="20">
        <f>L35/N35</f>
        <v>0.1523809523809524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5</v>
      </c>
      <c r="D38" s="1">
        <f t="shared" si="2"/>
        <v>5</v>
      </c>
      <c r="E38" s="1">
        <f t="shared" si="2"/>
        <v>1</v>
      </c>
      <c r="F38" s="1">
        <f t="shared" si="2"/>
        <v>0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2</v>
      </c>
      <c r="D39" s="1">
        <f t="shared" si="3"/>
        <v>2</v>
      </c>
      <c r="E39" s="1">
        <f t="shared" si="3"/>
        <v>6</v>
      </c>
      <c r="F39" s="1">
        <f t="shared" si="3"/>
        <v>7</v>
      </c>
      <c r="G39" s="1">
        <f t="shared" si="3"/>
        <v>2</v>
      </c>
      <c r="H39" s="1">
        <f t="shared" si="3"/>
        <v>3</v>
      </c>
      <c r="I39" s="1">
        <f t="shared" si="3"/>
        <v>3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7</v>
      </c>
      <c r="C40" s="2">
        <f t="shared" si="4"/>
        <v>7</v>
      </c>
      <c r="D40" s="2">
        <f t="shared" si="4"/>
        <v>7</v>
      </c>
      <c r="E40" s="2">
        <f t="shared" si="4"/>
        <v>7</v>
      </c>
      <c r="F40" s="2">
        <f t="shared" si="4"/>
        <v>7</v>
      </c>
      <c r="G40" s="2">
        <f t="shared" si="4"/>
        <v>7</v>
      </c>
      <c r="H40" s="2">
        <f t="shared" si="4"/>
        <v>7</v>
      </c>
      <c r="I40" s="2">
        <f t="shared" si="4"/>
        <v>7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0.42857142857142855</v>
      </c>
      <c r="C41" s="11">
        <f t="shared" si="5"/>
        <v>0.7142857142857143</v>
      </c>
      <c r="D41" s="11">
        <f t="shared" si="5"/>
        <v>0.7142857142857143</v>
      </c>
      <c r="E41" s="11">
        <f t="shared" si="5"/>
        <v>0.14285714285714285</v>
      </c>
      <c r="F41" s="11">
        <f t="shared" si="5"/>
        <v>0</v>
      </c>
      <c r="G41" s="11">
        <f t="shared" si="5"/>
        <v>0.7142857142857143</v>
      </c>
      <c r="H41" s="11">
        <f t="shared" si="5"/>
        <v>0.5714285714285714</v>
      </c>
      <c r="I41" s="11">
        <f t="shared" si="5"/>
        <v>0.5714285714285714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0.5714285714285714</v>
      </c>
      <c r="C42" s="11">
        <f t="shared" si="6"/>
        <v>0.2857142857142857</v>
      </c>
      <c r="D42" s="11">
        <f t="shared" si="6"/>
        <v>0.2857142857142857</v>
      </c>
      <c r="E42" s="11">
        <f t="shared" si="6"/>
        <v>0.8571428571428571</v>
      </c>
      <c r="F42" s="11">
        <f t="shared" si="6"/>
        <v>1</v>
      </c>
      <c r="G42" s="11">
        <f t="shared" si="6"/>
        <v>0.2857142857142857</v>
      </c>
      <c r="H42" s="11">
        <f t="shared" si="6"/>
        <v>0.42857142857142855</v>
      </c>
      <c r="I42" s="11">
        <f t="shared" si="6"/>
        <v>0.42857142857142855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48</v>
      </c>
      <c r="F2" s="15" t="s">
        <v>48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16</v>
      </c>
      <c r="N2" s="8">
        <f>258+M2</f>
        <v>274</v>
      </c>
      <c r="O2" s="20">
        <f>K2/M2</f>
        <v>0</v>
      </c>
      <c r="P2" s="20">
        <f>L2/N2</f>
        <v>0.17153284671532848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47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15</v>
      </c>
      <c r="N8" s="8">
        <f>246+M8</f>
        <v>261</v>
      </c>
      <c r="O8" s="20">
        <f>K8/M8</f>
        <v>0</v>
      </c>
      <c r="P8" s="20">
        <f>L8/N8</f>
        <v>0.26436781609195403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48</v>
      </c>
      <c r="J14" s="36"/>
      <c r="K14" s="8">
        <v>1</v>
      </c>
      <c r="L14" s="8">
        <f>K14+34</f>
        <v>35</v>
      </c>
      <c r="M14" s="8">
        <v>8</v>
      </c>
      <c r="N14" s="8">
        <f>M14+221</f>
        <v>229</v>
      </c>
      <c r="O14" s="20">
        <f>K14/M14</f>
        <v>0.125</v>
      </c>
      <c r="P14" s="20">
        <f>L14/N14</f>
        <v>0.15283842794759825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47</v>
      </c>
      <c r="F18" s="15" t="s">
        <v>48</v>
      </c>
      <c r="G18" s="15" t="s">
        <v>47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16</v>
      </c>
      <c r="N18" s="8">
        <f>M18+258</f>
        <v>274</v>
      </c>
      <c r="O18" s="20">
        <f>K18/M18</f>
        <v>0</v>
      </c>
      <c r="P18" s="20">
        <f>L18/N18</f>
        <v>0.18248175182481752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47</v>
      </c>
      <c r="D20" s="15" t="s">
        <v>48</v>
      </c>
      <c r="E20" s="15" t="s">
        <v>48</v>
      </c>
      <c r="F20" s="15" t="s">
        <v>47</v>
      </c>
      <c r="G20" s="15" t="s">
        <v>47</v>
      </c>
      <c r="H20" s="15" t="s">
        <v>47</v>
      </c>
      <c r="I20" s="15" t="s">
        <v>48</v>
      </c>
      <c r="J20" s="36"/>
      <c r="K20" s="16">
        <v>2</v>
      </c>
      <c r="L20" s="16">
        <f>K20+60</f>
        <v>62</v>
      </c>
      <c r="M20" s="8">
        <v>16</v>
      </c>
      <c r="N20" s="8">
        <f>M20+258</f>
        <v>274</v>
      </c>
      <c r="O20" s="20">
        <f>K20/M20</f>
        <v>0.125</v>
      </c>
      <c r="P20" s="20">
        <f>L20/N20</f>
        <v>0.22627737226277372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16</v>
      </c>
      <c r="N24" s="8">
        <f>M24+243</f>
        <v>259</v>
      </c>
      <c r="O24" s="20">
        <f>K24/M24</f>
        <v>0</v>
      </c>
      <c r="P24" s="20">
        <f>L24/N24</f>
        <v>0.05791505791505792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11</v>
      </c>
      <c r="N28" s="8">
        <f>M28+206</f>
        <v>217</v>
      </c>
      <c r="O28" s="20">
        <f aca="true" t="shared" si="1" ref="O28:P32">K28/M28</f>
        <v>0</v>
      </c>
      <c r="P28" s="20">
        <f t="shared" si="1"/>
        <v>0.22580645161290322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48</v>
      </c>
      <c r="C30" s="15" t="s">
        <v>47</v>
      </c>
      <c r="D30" s="15" t="s">
        <v>48</v>
      </c>
      <c r="E30" s="15" t="s">
        <v>47</v>
      </c>
      <c r="F30" s="15" t="s">
        <v>48</v>
      </c>
      <c r="G30" s="15" t="s">
        <v>48</v>
      </c>
      <c r="H30" s="15" t="s">
        <v>48</v>
      </c>
      <c r="I30" s="15" t="s">
        <v>47</v>
      </c>
      <c r="J30" s="36"/>
      <c r="K30" s="24">
        <v>1</v>
      </c>
      <c r="L30" s="24">
        <f>K30+24</f>
        <v>25</v>
      </c>
      <c r="M30" s="8">
        <v>12</v>
      </c>
      <c r="N30" s="8">
        <f>M30+184</f>
        <v>196</v>
      </c>
      <c r="O30" s="20">
        <f t="shared" si="1"/>
        <v>0.08333333333333333</v>
      </c>
      <c r="P30" s="20">
        <f t="shared" si="1"/>
        <v>0.12755102040816327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16</v>
      </c>
      <c r="N35" s="8">
        <f>M35+193</f>
        <v>209</v>
      </c>
      <c r="O35" s="20">
        <f>K35/M35</f>
        <v>0</v>
      </c>
      <c r="P35" s="20">
        <f>L35/N35</f>
        <v>0.15311004784688995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4</v>
      </c>
      <c r="D38" s="1">
        <f t="shared" si="2"/>
        <v>2</v>
      </c>
      <c r="E38" s="1">
        <f t="shared" si="2"/>
        <v>5</v>
      </c>
      <c r="F38" s="1">
        <f t="shared" si="2"/>
        <v>2</v>
      </c>
      <c r="G38" s="1">
        <f t="shared" si="2"/>
        <v>5</v>
      </c>
      <c r="H38" s="1">
        <f t="shared" si="2"/>
        <v>4</v>
      </c>
      <c r="I38" s="1">
        <f t="shared" si="2"/>
        <v>4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8</v>
      </c>
      <c r="C39" s="1">
        <f t="shared" si="3"/>
        <v>5</v>
      </c>
      <c r="D39" s="1">
        <f t="shared" si="3"/>
        <v>7</v>
      </c>
      <c r="E39" s="1">
        <f t="shared" si="3"/>
        <v>4</v>
      </c>
      <c r="F39" s="1">
        <f t="shared" si="3"/>
        <v>7</v>
      </c>
      <c r="G39" s="1">
        <f t="shared" si="3"/>
        <v>4</v>
      </c>
      <c r="H39" s="1">
        <f t="shared" si="3"/>
        <v>5</v>
      </c>
      <c r="I39" s="1">
        <f t="shared" si="3"/>
        <v>5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9</v>
      </c>
      <c r="C40" s="2">
        <f t="shared" si="4"/>
        <v>9</v>
      </c>
      <c r="D40" s="2">
        <f t="shared" si="4"/>
        <v>9</v>
      </c>
      <c r="E40" s="2">
        <f t="shared" si="4"/>
        <v>9</v>
      </c>
      <c r="F40" s="2">
        <f t="shared" si="4"/>
        <v>9</v>
      </c>
      <c r="G40" s="2">
        <f t="shared" si="4"/>
        <v>9</v>
      </c>
      <c r="H40" s="2">
        <f t="shared" si="4"/>
        <v>9</v>
      </c>
      <c r="I40" s="2">
        <f t="shared" si="4"/>
        <v>9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0.1111111111111111</v>
      </c>
      <c r="C41" s="11">
        <f t="shared" si="5"/>
        <v>0.4444444444444444</v>
      </c>
      <c r="D41" s="11">
        <f t="shared" si="5"/>
        <v>0.2222222222222222</v>
      </c>
      <c r="E41" s="11">
        <f t="shared" si="5"/>
        <v>0.5555555555555556</v>
      </c>
      <c r="F41" s="11">
        <f t="shared" si="5"/>
        <v>0.2222222222222222</v>
      </c>
      <c r="G41" s="11">
        <f t="shared" si="5"/>
        <v>0.5555555555555556</v>
      </c>
      <c r="H41" s="11">
        <f t="shared" si="5"/>
        <v>0.4444444444444444</v>
      </c>
      <c r="I41" s="11">
        <f t="shared" si="5"/>
        <v>0.4444444444444444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0.8888888888888888</v>
      </c>
      <c r="C42" s="11">
        <f t="shared" si="6"/>
        <v>0.5555555555555556</v>
      </c>
      <c r="D42" s="11">
        <f t="shared" si="6"/>
        <v>0.7777777777777778</v>
      </c>
      <c r="E42" s="11">
        <f t="shared" si="6"/>
        <v>0.4444444444444444</v>
      </c>
      <c r="F42" s="11">
        <f t="shared" si="6"/>
        <v>0.7777777777777778</v>
      </c>
      <c r="G42" s="11">
        <f t="shared" si="6"/>
        <v>0.4444444444444444</v>
      </c>
      <c r="H42" s="11">
        <f t="shared" si="6"/>
        <v>0.5555555555555556</v>
      </c>
      <c r="I42" s="11">
        <f t="shared" si="6"/>
        <v>0.5555555555555556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8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" sqref="M2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47</v>
      </c>
      <c r="E2" s="15" t="s">
        <v>48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15</v>
      </c>
      <c r="N2" s="8">
        <f>258+M2</f>
        <v>273</v>
      </c>
      <c r="O2" s="20">
        <f>K2/M2</f>
        <v>0</v>
      </c>
      <c r="P2" s="20">
        <f>L2/N2</f>
        <v>0.17216117216117216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14</v>
      </c>
      <c r="N8" s="8">
        <f>246+M8</f>
        <v>260</v>
      </c>
      <c r="O8" s="20">
        <f>K8/M8</f>
        <v>0</v>
      </c>
      <c r="P8" s="20">
        <f>L8/N8</f>
        <v>0.2653846153846154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48</v>
      </c>
      <c r="F18" s="15" t="s">
        <v>48</v>
      </c>
      <c r="G18" s="15" t="s">
        <v>48</v>
      </c>
      <c r="H18" s="15" t="s">
        <v>47</v>
      </c>
      <c r="I18" s="15" t="s">
        <v>47</v>
      </c>
      <c r="J18" s="36"/>
      <c r="K18" s="8"/>
      <c r="L18" s="8">
        <f>K18+50</f>
        <v>50</v>
      </c>
      <c r="M18" s="8">
        <v>15</v>
      </c>
      <c r="N18" s="8">
        <f>M18+258</f>
        <v>273</v>
      </c>
      <c r="O18" s="20">
        <f>K18/M18</f>
        <v>0</v>
      </c>
      <c r="P18" s="20">
        <f>L18/N18</f>
        <v>0.18315018315018314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48</v>
      </c>
      <c r="H20" s="15" t="s">
        <v>48</v>
      </c>
      <c r="I20" s="15" t="s">
        <v>47</v>
      </c>
      <c r="J20" s="36"/>
      <c r="K20" s="16">
        <v>2</v>
      </c>
      <c r="L20" s="16">
        <f>K20+60</f>
        <v>62</v>
      </c>
      <c r="M20" s="8">
        <v>15</v>
      </c>
      <c r="N20" s="8">
        <f>M20+258</f>
        <v>273</v>
      </c>
      <c r="O20" s="20">
        <f>K20/M20</f>
        <v>0.13333333333333333</v>
      </c>
      <c r="P20" s="20">
        <f>L20/N20</f>
        <v>0.2271062271062271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48</v>
      </c>
      <c r="F24" s="15" t="s">
        <v>47</v>
      </c>
      <c r="G24" s="15" t="s">
        <v>48</v>
      </c>
      <c r="H24" s="15" t="s">
        <v>48</v>
      </c>
      <c r="I24" s="15" t="s">
        <v>48</v>
      </c>
      <c r="J24" s="36"/>
      <c r="K24" s="8"/>
      <c r="L24" s="8">
        <f>K24+15</f>
        <v>15</v>
      </c>
      <c r="M24" s="16">
        <v>15</v>
      </c>
      <c r="N24" s="8">
        <f>M24+243</f>
        <v>258</v>
      </c>
      <c r="O24" s="20">
        <f>K24/M24</f>
        <v>0</v>
      </c>
      <c r="P24" s="20">
        <f>L24/N24</f>
        <v>0.05813953488372093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47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10</v>
      </c>
      <c r="N28" s="8">
        <f>M28+206</f>
        <v>216</v>
      </c>
      <c r="O28" s="20">
        <f aca="true" t="shared" si="1" ref="O28:P32">K28/M28</f>
        <v>0</v>
      </c>
      <c r="P28" s="20">
        <f t="shared" si="1"/>
        <v>0.22685185185185186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48</v>
      </c>
      <c r="H30" s="15" t="s">
        <v>47</v>
      </c>
      <c r="I30" s="15" t="s">
        <v>47</v>
      </c>
      <c r="J30" s="36"/>
      <c r="K30" s="24">
        <v>1</v>
      </c>
      <c r="L30" s="24">
        <f>K30+24</f>
        <v>25</v>
      </c>
      <c r="M30" s="8">
        <v>11</v>
      </c>
      <c r="N30" s="8">
        <f>M30+184</f>
        <v>195</v>
      </c>
      <c r="O30" s="20">
        <f t="shared" si="1"/>
        <v>0.09090909090909091</v>
      </c>
      <c r="P30" s="20">
        <f t="shared" si="1"/>
        <v>0.1282051282051282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47</v>
      </c>
      <c r="F35" s="15" t="s">
        <v>47</v>
      </c>
      <c r="G35" s="15" t="s">
        <v>48</v>
      </c>
      <c r="H35" s="15" t="s">
        <v>47</v>
      </c>
      <c r="I35" s="15" t="s">
        <v>47</v>
      </c>
      <c r="J35" s="36"/>
      <c r="K35" s="24"/>
      <c r="L35" s="24">
        <f>K35+32</f>
        <v>32</v>
      </c>
      <c r="M35" s="8">
        <v>15</v>
      </c>
      <c r="N35" s="8">
        <f>M35+193</f>
        <v>208</v>
      </c>
      <c r="O35" s="20">
        <f>K35/M35</f>
        <v>0</v>
      </c>
      <c r="P35" s="20">
        <f>L35/N35</f>
        <v>0.15384615384615385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3</v>
      </c>
      <c r="C38" s="1">
        <f t="shared" si="2"/>
        <v>3</v>
      </c>
      <c r="D38" s="1">
        <f t="shared" si="2"/>
        <v>7</v>
      </c>
      <c r="E38" s="1">
        <f t="shared" si="2"/>
        <v>1</v>
      </c>
      <c r="F38" s="1">
        <f t="shared" si="2"/>
        <v>5</v>
      </c>
      <c r="G38" s="1">
        <f t="shared" si="2"/>
        <v>0</v>
      </c>
      <c r="H38" s="1">
        <f t="shared" si="2"/>
        <v>6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5</v>
      </c>
      <c r="C39" s="1">
        <f t="shared" si="3"/>
        <v>5</v>
      </c>
      <c r="D39" s="1">
        <f t="shared" si="3"/>
        <v>1</v>
      </c>
      <c r="E39" s="1">
        <f t="shared" si="3"/>
        <v>7</v>
      </c>
      <c r="F39" s="1">
        <f t="shared" si="3"/>
        <v>3</v>
      </c>
      <c r="G39" s="1">
        <f t="shared" si="3"/>
        <v>8</v>
      </c>
      <c r="H39" s="1">
        <f t="shared" si="3"/>
        <v>2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0.375</v>
      </c>
      <c r="C41" s="11">
        <f t="shared" si="5"/>
        <v>0.375</v>
      </c>
      <c r="D41" s="11">
        <f t="shared" si="5"/>
        <v>0.875</v>
      </c>
      <c r="E41" s="11">
        <f t="shared" si="5"/>
        <v>0.125</v>
      </c>
      <c r="F41" s="11">
        <f t="shared" si="5"/>
        <v>0.625</v>
      </c>
      <c r="G41" s="11">
        <f t="shared" si="5"/>
        <v>0</v>
      </c>
      <c r="H41" s="11">
        <f t="shared" si="5"/>
        <v>0.75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0.625</v>
      </c>
      <c r="C42" s="11">
        <f t="shared" si="6"/>
        <v>0.625</v>
      </c>
      <c r="D42" s="11">
        <f t="shared" si="6"/>
        <v>0.125</v>
      </c>
      <c r="E42" s="11">
        <f t="shared" si="6"/>
        <v>0.875</v>
      </c>
      <c r="F42" s="11">
        <f t="shared" si="6"/>
        <v>0.375</v>
      </c>
      <c r="G42" s="11">
        <f t="shared" si="6"/>
        <v>1</v>
      </c>
      <c r="H42" s="11">
        <f t="shared" si="6"/>
        <v>0.25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4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19" sqref="M19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47</v>
      </c>
      <c r="E2" s="15" t="s">
        <v>47</v>
      </c>
      <c r="F2" s="15" t="s">
        <v>48</v>
      </c>
      <c r="G2" s="15" t="s">
        <v>48</v>
      </c>
      <c r="H2" s="15" t="s">
        <v>47</v>
      </c>
      <c r="I2" s="15" t="s">
        <v>47</v>
      </c>
      <c r="J2" s="36"/>
      <c r="K2" s="8"/>
      <c r="L2" s="8">
        <f>K2+47</f>
        <v>47</v>
      </c>
      <c r="M2" s="8">
        <v>14</v>
      </c>
      <c r="N2" s="8">
        <f>258+M2</f>
        <v>272</v>
      </c>
      <c r="O2" s="20">
        <f>K2/M2</f>
        <v>0</v>
      </c>
      <c r="P2" s="20">
        <f>L2/N2</f>
        <v>0.17279411764705882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48</v>
      </c>
      <c r="I8" s="15" t="s">
        <v>47</v>
      </c>
      <c r="J8" s="36"/>
      <c r="K8" s="8"/>
      <c r="L8" s="8">
        <f>K8+69</f>
        <v>69</v>
      </c>
      <c r="M8" s="8">
        <v>13</v>
      </c>
      <c r="N8" s="8">
        <f>246+M8</f>
        <v>259</v>
      </c>
      <c r="O8" s="20">
        <f>K8/M8</f>
        <v>0</v>
      </c>
      <c r="P8" s="20">
        <f>L8/N8</f>
        <v>0.26640926640926643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14</v>
      </c>
      <c r="N18" s="8">
        <f>M18+258</f>
        <v>272</v>
      </c>
      <c r="O18" s="20">
        <f>K18/M18</f>
        <v>0</v>
      </c>
      <c r="P18" s="20">
        <f>L18/N18</f>
        <v>0.18382352941176472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43" t="s">
        <v>48</v>
      </c>
      <c r="C20" s="43" t="s">
        <v>48</v>
      </c>
      <c r="D20" s="43" t="s">
        <v>48</v>
      </c>
      <c r="E20" s="43" t="s">
        <v>47</v>
      </c>
      <c r="F20" s="43" t="s">
        <v>48</v>
      </c>
      <c r="G20" s="43" t="s">
        <v>48</v>
      </c>
      <c r="H20" s="43" t="s">
        <v>48</v>
      </c>
      <c r="I20" s="43" t="s">
        <v>47</v>
      </c>
      <c r="J20" s="36"/>
      <c r="K20" s="16">
        <v>2</v>
      </c>
      <c r="L20" s="16">
        <f>K20+60</f>
        <v>62</v>
      </c>
      <c r="M20" s="8">
        <v>14</v>
      </c>
      <c r="N20" s="8">
        <f>M20+258</f>
        <v>272</v>
      </c>
      <c r="O20" s="20">
        <f>K20/M20</f>
        <v>0.14285714285714285</v>
      </c>
      <c r="P20" s="20">
        <f>L20/N20</f>
        <v>0.22794117647058823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14</v>
      </c>
      <c r="N24" s="8">
        <f>M24+243</f>
        <v>257</v>
      </c>
      <c r="O24" s="20">
        <f>K24/M24</f>
        <v>0</v>
      </c>
      <c r="P24" s="20">
        <f>L24/N24</f>
        <v>0.058365758754863814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48</v>
      </c>
      <c r="E28" s="3" t="s">
        <v>61</v>
      </c>
      <c r="F28" s="15" t="s">
        <v>48</v>
      </c>
      <c r="G28" s="15" t="s">
        <v>48</v>
      </c>
      <c r="H28" s="15" t="s">
        <v>48</v>
      </c>
      <c r="I28" s="15" t="s">
        <v>47</v>
      </c>
      <c r="J28" s="36"/>
      <c r="K28" s="8"/>
      <c r="L28" s="8">
        <f>K28+49</f>
        <v>49</v>
      </c>
      <c r="M28" s="8">
        <v>9</v>
      </c>
      <c r="N28" s="8">
        <f>M28+206</f>
        <v>215</v>
      </c>
      <c r="O28" s="20">
        <f aca="true" t="shared" si="1" ref="O28:P32">K28/M28</f>
        <v>0</v>
      </c>
      <c r="P28" s="20">
        <f t="shared" si="1"/>
        <v>0.22790697674418606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43" t="s">
        <v>62</v>
      </c>
      <c r="C30" s="43" t="s">
        <v>62</v>
      </c>
      <c r="D30" s="43" t="s">
        <v>62</v>
      </c>
      <c r="E30" s="43" t="s">
        <v>63</v>
      </c>
      <c r="F30" s="43" t="s">
        <v>62</v>
      </c>
      <c r="G30" s="43" t="s">
        <v>62</v>
      </c>
      <c r="H30" s="43" t="s">
        <v>62</v>
      </c>
      <c r="I30" s="43" t="s">
        <v>63</v>
      </c>
      <c r="J30" s="36"/>
      <c r="K30" s="24">
        <v>1</v>
      </c>
      <c r="L30" s="24">
        <f>K30+24</f>
        <v>25</v>
      </c>
      <c r="M30" s="8">
        <v>10</v>
      </c>
      <c r="N30" s="8">
        <f>M30+184</f>
        <v>194</v>
      </c>
      <c r="O30" s="20">
        <f t="shared" si="1"/>
        <v>0.1</v>
      </c>
      <c r="P30" s="20">
        <f t="shared" si="1"/>
        <v>0.12886597938144329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14</v>
      </c>
      <c r="N35" s="8">
        <f>M35+193</f>
        <v>207</v>
      </c>
      <c r="O35" s="20">
        <f>K35/M35</f>
        <v>0</v>
      </c>
      <c r="P35" s="20">
        <f>L35/N35</f>
        <v>0.15458937198067632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2</v>
      </c>
      <c r="E38" s="1">
        <f t="shared" si="2"/>
        <v>6</v>
      </c>
      <c r="F38" s="1">
        <f t="shared" si="2"/>
        <v>2</v>
      </c>
      <c r="G38" s="1">
        <f t="shared" si="2"/>
        <v>1</v>
      </c>
      <c r="H38" s="1">
        <f t="shared" si="2"/>
        <v>1</v>
      </c>
      <c r="I38" s="1">
        <f t="shared" si="2"/>
        <v>6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6</v>
      </c>
      <c r="E39" s="1">
        <f t="shared" si="3"/>
        <v>1</v>
      </c>
      <c r="F39" s="1">
        <f t="shared" si="3"/>
        <v>6</v>
      </c>
      <c r="G39" s="1">
        <f t="shared" si="3"/>
        <v>7</v>
      </c>
      <c r="H39" s="1">
        <f t="shared" si="3"/>
        <v>7</v>
      </c>
      <c r="I39" s="1">
        <f t="shared" si="3"/>
        <v>2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0.25</v>
      </c>
      <c r="E41" s="11">
        <f t="shared" si="5"/>
        <v>0.75</v>
      </c>
      <c r="F41" s="11">
        <f t="shared" si="5"/>
        <v>0.25</v>
      </c>
      <c r="G41" s="11">
        <f t="shared" si="5"/>
        <v>0.125</v>
      </c>
      <c r="H41" s="11">
        <f t="shared" si="5"/>
        <v>0.125</v>
      </c>
      <c r="I41" s="11">
        <f t="shared" si="5"/>
        <v>0.75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0.75</v>
      </c>
      <c r="E42" s="11">
        <f t="shared" si="6"/>
        <v>0.125</v>
      </c>
      <c r="F42" s="11">
        <f t="shared" si="6"/>
        <v>0.75</v>
      </c>
      <c r="G42" s="11">
        <f t="shared" si="6"/>
        <v>0.875</v>
      </c>
      <c r="H42" s="11">
        <f t="shared" si="6"/>
        <v>0.875</v>
      </c>
      <c r="I42" s="11">
        <f t="shared" si="6"/>
        <v>0.25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48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13</v>
      </c>
      <c r="N2" s="8">
        <f>258+M2</f>
        <v>271</v>
      </c>
      <c r="O2" s="20">
        <f>K2/M2</f>
        <v>0</v>
      </c>
      <c r="P2" s="20">
        <f>L2/N2</f>
        <v>0.17343173431734318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48</v>
      </c>
      <c r="E8" s="15" t="s">
        <v>48</v>
      </c>
      <c r="F8" s="15" t="s">
        <v>47</v>
      </c>
      <c r="G8" s="15" t="s">
        <v>47</v>
      </c>
      <c r="H8" s="15" t="s">
        <v>48</v>
      </c>
      <c r="I8" s="15" t="s">
        <v>48</v>
      </c>
      <c r="J8" s="36"/>
      <c r="K8" s="8"/>
      <c r="L8" s="8">
        <f>K8+69</f>
        <v>69</v>
      </c>
      <c r="M8" s="8">
        <v>11</v>
      </c>
      <c r="N8" s="8">
        <f>246+M8</f>
        <v>257</v>
      </c>
      <c r="O8" s="20">
        <f>K8/M8</f>
        <v>0</v>
      </c>
      <c r="P8" s="20">
        <f>L8/N8</f>
        <v>0.26848249027237353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48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13</v>
      </c>
      <c r="N18" s="8">
        <f>M18+258</f>
        <v>271</v>
      </c>
      <c r="O18" s="20">
        <f>K18/M18</f>
        <v>0</v>
      </c>
      <c r="P18" s="20">
        <f>L18/N18</f>
        <v>0.18450184501845018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13</v>
      </c>
      <c r="N20" s="8">
        <f>M20+258</f>
        <v>271</v>
      </c>
      <c r="O20" s="20">
        <f>K20/M20</f>
        <v>0.07692307692307693</v>
      </c>
      <c r="P20" s="20">
        <f>L20/N20</f>
        <v>0.22509225092250923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13</v>
      </c>
      <c r="N24" s="8">
        <f>M24+243</f>
        <v>256</v>
      </c>
      <c r="O24" s="20">
        <f>K24/M24</f>
        <v>0</v>
      </c>
      <c r="P24" s="20">
        <f>L24/N24</f>
        <v>0.05859375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48</v>
      </c>
      <c r="F28" s="15" t="s">
        <v>48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8</v>
      </c>
      <c r="N28" s="8">
        <f>M28+206</f>
        <v>214</v>
      </c>
      <c r="O28" s="20">
        <f aca="true" t="shared" si="1" ref="O28:P32">K28/M28</f>
        <v>0</v>
      </c>
      <c r="P28" s="20">
        <f t="shared" si="1"/>
        <v>0.22897196261682243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48</v>
      </c>
      <c r="D30" s="15" t="s">
        <v>47</v>
      </c>
      <c r="E30" s="15" t="s">
        <v>48</v>
      </c>
      <c r="F30" s="15" t="s">
        <v>47</v>
      </c>
      <c r="G30" s="15" t="s">
        <v>47</v>
      </c>
      <c r="H30" s="15" t="s">
        <v>47</v>
      </c>
      <c r="I30" s="15" t="s">
        <v>48</v>
      </c>
      <c r="J30" s="36"/>
      <c r="K30" s="24"/>
      <c r="L30" s="24">
        <f>K30+24</f>
        <v>24</v>
      </c>
      <c r="M30" s="8">
        <v>9</v>
      </c>
      <c r="N30" s="8">
        <f>M30+184</f>
        <v>193</v>
      </c>
      <c r="O30" s="20">
        <f t="shared" si="1"/>
        <v>0</v>
      </c>
      <c r="P30" s="20">
        <f t="shared" si="1"/>
        <v>0.12435233160621761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48</v>
      </c>
      <c r="J35" s="36"/>
      <c r="K35" s="24"/>
      <c r="L35" s="24">
        <f>K35+32</f>
        <v>32</v>
      </c>
      <c r="M35" s="8">
        <v>12</v>
      </c>
      <c r="N35" s="8">
        <f>M35+193</f>
        <v>205</v>
      </c>
      <c r="O35" s="20">
        <f>K35/M35</f>
        <v>0</v>
      </c>
      <c r="P35" s="20">
        <f>L35/N35</f>
        <v>0.15609756097560976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4</v>
      </c>
      <c r="C38" s="1">
        <f t="shared" si="2"/>
        <v>1</v>
      </c>
      <c r="D38" s="1">
        <f t="shared" si="2"/>
        <v>2</v>
      </c>
      <c r="E38" s="1">
        <f t="shared" si="2"/>
        <v>4</v>
      </c>
      <c r="F38" s="1">
        <f t="shared" si="2"/>
        <v>5</v>
      </c>
      <c r="G38" s="1">
        <f t="shared" si="2"/>
        <v>4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4</v>
      </c>
      <c r="C39" s="1">
        <f t="shared" si="3"/>
        <v>7</v>
      </c>
      <c r="D39" s="1">
        <f t="shared" si="3"/>
        <v>6</v>
      </c>
      <c r="E39" s="1">
        <f t="shared" si="3"/>
        <v>4</v>
      </c>
      <c r="F39" s="1">
        <f t="shared" si="3"/>
        <v>3</v>
      </c>
      <c r="G39" s="1">
        <f t="shared" si="3"/>
        <v>4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0.5</v>
      </c>
      <c r="C41" s="11">
        <f t="shared" si="5"/>
        <v>0.125</v>
      </c>
      <c r="D41" s="11">
        <f t="shared" si="5"/>
        <v>0.25</v>
      </c>
      <c r="E41" s="11">
        <f t="shared" si="5"/>
        <v>0.5</v>
      </c>
      <c r="F41" s="11">
        <f t="shared" si="5"/>
        <v>0.625</v>
      </c>
      <c r="G41" s="11">
        <f t="shared" si="5"/>
        <v>0.5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0.5</v>
      </c>
      <c r="C42" s="11">
        <f t="shared" si="6"/>
        <v>0.875</v>
      </c>
      <c r="D42" s="11">
        <f t="shared" si="6"/>
        <v>0.75</v>
      </c>
      <c r="E42" s="11">
        <f t="shared" si="6"/>
        <v>0.5</v>
      </c>
      <c r="F42" s="11">
        <f t="shared" si="6"/>
        <v>0.375</v>
      </c>
      <c r="G42" s="11">
        <f t="shared" si="6"/>
        <v>0.5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3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47</v>
      </c>
      <c r="D2" s="15" t="s">
        <v>47</v>
      </c>
      <c r="E2" s="15" t="s">
        <v>47</v>
      </c>
      <c r="F2" s="15" t="s">
        <v>47</v>
      </c>
      <c r="G2" s="15" t="s">
        <v>48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12</v>
      </c>
      <c r="N2" s="8">
        <f>258+M2</f>
        <v>270</v>
      </c>
      <c r="O2" s="20">
        <f>K2/M2</f>
        <v>0</v>
      </c>
      <c r="P2" s="20">
        <f>L2/N2</f>
        <v>0.17407407407407408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47</v>
      </c>
      <c r="C8" s="15" t="s">
        <v>48</v>
      </c>
      <c r="D8" s="15" t="s">
        <v>48</v>
      </c>
      <c r="E8" s="15" t="s">
        <v>47</v>
      </c>
      <c r="F8" s="15" t="s">
        <v>47</v>
      </c>
      <c r="G8" s="15" t="s">
        <v>48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10</v>
      </c>
      <c r="N8" s="8">
        <f>246+M8</f>
        <v>256</v>
      </c>
      <c r="O8" s="20">
        <f>K8/M8</f>
        <v>0</v>
      </c>
      <c r="P8" s="20">
        <f>L8/N8</f>
        <v>0.26953125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/>
      <c r="C14" s="15"/>
      <c r="D14" s="15"/>
      <c r="E14" s="15"/>
      <c r="F14" s="15"/>
      <c r="G14" s="15"/>
      <c r="H14" s="15"/>
      <c r="I14" s="15"/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47</v>
      </c>
      <c r="C18" s="15" t="s">
        <v>47</v>
      </c>
      <c r="D18" s="15" t="s">
        <v>47</v>
      </c>
      <c r="E18" s="15" t="s">
        <v>48</v>
      </c>
      <c r="F18" s="15" t="s">
        <v>47</v>
      </c>
      <c r="G18" s="15" t="s">
        <v>48</v>
      </c>
      <c r="H18" s="15" t="s">
        <v>47</v>
      </c>
      <c r="I18" s="15" t="s">
        <v>48</v>
      </c>
      <c r="J18" s="36"/>
      <c r="K18" s="8"/>
      <c r="L18" s="8">
        <f>K18+50</f>
        <v>50</v>
      </c>
      <c r="M18" s="8">
        <v>12</v>
      </c>
      <c r="N18" s="8">
        <f>M18+258</f>
        <v>270</v>
      </c>
      <c r="O18" s="20">
        <f>K18/M18</f>
        <v>0</v>
      </c>
      <c r="P18" s="20">
        <f>L18/N18</f>
        <v>0.18518518518518517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47</v>
      </c>
      <c r="D20" s="15" t="s">
        <v>48</v>
      </c>
      <c r="E20" s="15" t="s">
        <v>47</v>
      </c>
      <c r="F20" s="15" t="s">
        <v>47</v>
      </c>
      <c r="G20" s="15" t="s">
        <v>48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12</v>
      </c>
      <c r="N20" s="8">
        <f>M20+258</f>
        <v>270</v>
      </c>
      <c r="O20" s="20">
        <f>K20/M20</f>
        <v>0.08333333333333333</v>
      </c>
      <c r="P20" s="20">
        <f>L20/N20</f>
        <v>0.22592592592592592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47</v>
      </c>
      <c r="C24" s="15" t="s">
        <v>48</v>
      </c>
      <c r="D24" s="15" t="s">
        <v>48</v>
      </c>
      <c r="E24" s="15" t="s">
        <v>47</v>
      </c>
      <c r="F24" s="15" t="s">
        <v>48</v>
      </c>
      <c r="G24" s="15" t="s">
        <v>48</v>
      </c>
      <c r="H24" s="15" t="s">
        <v>47</v>
      </c>
      <c r="I24" s="15" t="s">
        <v>48</v>
      </c>
      <c r="J24" s="36"/>
      <c r="K24" s="8"/>
      <c r="L24" s="8">
        <f>K24+15</f>
        <v>15</v>
      </c>
      <c r="M24" s="16">
        <v>12</v>
      </c>
      <c r="N24" s="8">
        <f>M24+243</f>
        <v>255</v>
      </c>
      <c r="O24" s="20">
        <f>K24/M24</f>
        <v>0</v>
      </c>
      <c r="P24" s="20">
        <f>L24/N24</f>
        <v>0.058823529411764705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48</v>
      </c>
      <c r="I28" s="15" t="s">
        <v>48</v>
      </c>
      <c r="J28" s="36"/>
      <c r="K28" s="8"/>
      <c r="L28" s="8">
        <f>K28+49</f>
        <v>49</v>
      </c>
      <c r="M28" s="8">
        <v>7</v>
      </c>
      <c r="N28" s="8">
        <f>M28+206</f>
        <v>213</v>
      </c>
      <c r="O28" s="20">
        <f aca="true" t="shared" si="1" ref="O28:P32">K28/M28</f>
        <v>0</v>
      </c>
      <c r="P28" s="20">
        <f t="shared" si="1"/>
        <v>0.2300469483568075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 t="s">
        <v>47</v>
      </c>
      <c r="C30" s="15" t="s">
        <v>47</v>
      </c>
      <c r="D30" s="15" t="s">
        <v>48</v>
      </c>
      <c r="E30" s="15" t="s">
        <v>48</v>
      </c>
      <c r="F30" s="15" t="s">
        <v>48</v>
      </c>
      <c r="G30" s="15" t="s">
        <v>48</v>
      </c>
      <c r="H30" s="15" t="s">
        <v>48</v>
      </c>
      <c r="I30" s="15" t="s">
        <v>48</v>
      </c>
      <c r="J30" s="36"/>
      <c r="K30" s="24"/>
      <c r="L30" s="24">
        <f>K30+24</f>
        <v>24</v>
      </c>
      <c r="M30" s="8">
        <v>8</v>
      </c>
      <c r="N30" s="8">
        <f>M30+184</f>
        <v>192</v>
      </c>
      <c r="O30" s="20">
        <f t="shared" si="1"/>
        <v>0</v>
      </c>
      <c r="P30" s="20">
        <f t="shared" si="1"/>
        <v>0.125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47</v>
      </c>
      <c r="D35" s="15" t="s">
        <v>48</v>
      </c>
      <c r="E35" s="15" t="s">
        <v>47</v>
      </c>
      <c r="F35" s="15" t="s">
        <v>47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11</v>
      </c>
      <c r="N35" s="8">
        <f>M35+193</f>
        <v>204</v>
      </c>
      <c r="O35" s="20">
        <f>K35/M35</f>
        <v>0</v>
      </c>
      <c r="P35" s="20">
        <f>L35/N35</f>
        <v>0.1568627450980392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6</v>
      </c>
      <c r="C38" s="1">
        <f t="shared" si="2"/>
        <v>6</v>
      </c>
      <c r="D38" s="1">
        <f t="shared" si="2"/>
        <v>3</v>
      </c>
      <c r="E38" s="1">
        <f t="shared" si="2"/>
        <v>5</v>
      </c>
      <c r="F38" s="1">
        <f t="shared" si="2"/>
        <v>6</v>
      </c>
      <c r="G38" s="1">
        <f t="shared" si="2"/>
        <v>1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2</v>
      </c>
      <c r="C39" s="1">
        <f t="shared" si="3"/>
        <v>2</v>
      </c>
      <c r="D39" s="1">
        <f t="shared" si="3"/>
        <v>5</v>
      </c>
      <c r="E39" s="1">
        <f t="shared" si="3"/>
        <v>3</v>
      </c>
      <c r="F39" s="1">
        <f t="shared" si="3"/>
        <v>2</v>
      </c>
      <c r="G39" s="1">
        <f t="shared" si="3"/>
        <v>7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0.75</v>
      </c>
      <c r="C41" s="11">
        <f t="shared" si="5"/>
        <v>0.75</v>
      </c>
      <c r="D41" s="11">
        <f t="shared" si="5"/>
        <v>0.375</v>
      </c>
      <c r="E41" s="11">
        <f t="shared" si="5"/>
        <v>0.625</v>
      </c>
      <c r="F41" s="11">
        <f t="shared" si="5"/>
        <v>0.75</v>
      </c>
      <c r="G41" s="11">
        <f t="shared" si="5"/>
        <v>0.125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0.25</v>
      </c>
      <c r="C42" s="11">
        <f t="shared" si="6"/>
        <v>0.25</v>
      </c>
      <c r="D42" s="11">
        <f t="shared" si="6"/>
        <v>0.625</v>
      </c>
      <c r="E42" s="11">
        <f t="shared" si="6"/>
        <v>0.375</v>
      </c>
      <c r="F42" s="11">
        <f t="shared" si="6"/>
        <v>0.25</v>
      </c>
      <c r="G42" s="11">
        <f t="shared" si="6"/>
        <v>0.875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11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25" sqref="M25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47</v>
      </c>
      <c r="C2" s="15" t="s">
        <v>48</v>
      </c>
      <c r="D2" s="15" t="s">
        <v>47</v>
      </c>
      <c r="E2" s="15" t="s">
        <v>48</v>
      </c>
      <c r="F2" s="15" t="s">
        <v>47</v>
      </c>
      <c r="G2" s="15" t="s">
        <v>47</v>
      </c>
      <c r="H2" s="15" t="s">
        <v>48</v>
      </c>
      <c r="I2" s="15" t="s">
        <v>47</v>
      </c>
      <c r="J2" s="36"/>
      <c r="K2" s="8"/>
      <c r="L2" s="8">
        <f>K2+47</f>
        <v>47</v>
      </c>
      <c r="M2" s="8">
        <v>11</v>
      </c>
      <c r="N2" s="8">
        <f>258+M2</f>
        <v>269</v>
      </c>
      <c r="O2" s="20">
        <f>K2/M2</f>
        <v>0</v>
      </c>
      <c r="P2" s="20">
        <f>L2/N2</f>
        <v>0.17472118959107807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48</v>
      </c>
      <c r="H8" s="15" t="s">
        <v>47</v>
      </c>
      <c r="I8" s="15" t="s">
        <v>47</v>
      </c>
      <c r="J8" s="36"/>
      <c r="K8" s="8"/>
      <c r="L8" s="8">
        <f>K8+69</f>
        <v>69</v>
      </c>
      <c r="M8" s="8">
        <v>9</v>
      </c>
      <c r="N8" s="8">
        <f>246+M8</f>
        <v>255</v>
      </c>
      <c r="O8" s="20">
        <f>K8/M8</f>
        <v>0</v>
      </c>
      <c r="P8" s="20">
        <f>L8/N8</f>
        <v>0.27058823529411763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47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48</v>
      </c>
      <c r="I14" s="15" t="s">
        <v>47</v>
      </c>
      <c r="J14" s="36"/>
      <c r="K14" s="8">
        <v>1</v>
      </c>
      <c r="L14" s="8">
        <f>K14+34</f>
        <v>35</v>
      </c>
      <c r="M14" s="8">
        <v>7</v>
      </c>
      <c r="N14" s="8">
        <f>M14+221</f>
        <v>228</v>
      </c>
      <c r="O14" s="20">
        <f>K14/M14</f>
        <v>0.14285714285714285</v>
      </c>
      <c r="P14" s="20">
        <f>L14/N14</f>
        <v>0.15350877192982457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48</v>
      </c>
      <c r="D18" s="15" t="s">
        <v>47</v>
      </c>
      <c r="E18" s="15" t="s">
        <v>47</v>
      </c>
      <c r="F18" s="15" t="s">
        <v>48</v>
      </c>
      <c r="G18" s="15" t="s">
        <v>48</v>
      </c>
      <c r="H18" s="15" t="s">
        <v>48</v>
      </c>
      <c r="I18" s="15" t="s">
        <v>47</v>
      </c>
      <c r="J18" s="36"/>
      <c r="K18" s="8"/>
      <c r="L18" s="8">
        <f>K18+50</f>
        <v>50</v>
      </c>
      <c r="M18" s="8">
        <v>11</v>
      </c>
      <c r="N18" s="8">
        <f>M18+258</f>
        <v>269</v>
      </c>
      <c r="O18" s="20">
        <f>K18/M18</f>
        <v>0</v>
      </c>
      <c r="P18" s="20">
        <f>L18/N18</f>
        <v>0.18587360594795538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48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47</v>
      </c>
      <c r="I20" s="15" t="s">
        <v>48</v>
      </c>
      <c r="J20" s="36"/>
      <c r="K20" s="16">
        <v>1</v>
      </c>
      <c r="L20" s="16">
        <f>K20+60</f>
        <v>61</v>
      </c>
      <c r="M20" s="8">
        <v>11</v>
      </c>
      <c r="N20" s="8">
        <f>M20+258</f>
        <v>269</v>
      </c>
      <c r="O20" s="20">
        <f>K20/M20</f>
        <v>0.09090909090909091</v>
      </c>
      <c r="P20" s="20">
        <f>L20/N20</f>
        <v>0.22676579925650558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48</v>
      </c>
      <c r="F24" s="15" t="s">
        <v>48</v>
      </c>
      <c r="G24" s="15" t="s">
        <v>47</v>
      </c>
      <c r="H24" s="15" t="s">
        <v>47</v>
      </c>
      <c r="I24" s="15" t="s">
        <v>47</v>
      </c>
      <c r="J24" s="36"/>
      <c r="K24" s="8"/>
      <c r="L24" s="8">
        <f>K24+15</f>
        <v>15</v>
      </c>
      <c r="M24" s="16">
        <v>11</v>
      </c>
      <c r="N24" s="8">
        <f>M24+243</f>
        <v>254</v>
      </c>
      <c r="O24" s="20">
        <f>K24/M24</f>
        <v>0</v>
      </c>
      <c r="P24" s="20">
        <f>L24/N24</f>
        <v>0.05905511811023622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47</v>
      </c>
      <c r="D28" s="15" t="s">
        <v>48</v>
      </c>
      <c r="E28" s="15" t="s">
        <v>47</v>
      </c>
      <c r="F28" s="15" t="s">
        <v>47</v>
      </c>
      <c r="G28" s="15" t="s">
        <v>48</v>
      </c>
      <c r="H28" s="15" t="s">
        <v>47</v>
      </c>
      <c r="I28" s="15" t="s">
        <v>47</v>
      </c>
      <c r="J28" s="36"/>
      <c r="K28" s="8"/>
      <c r="L28" s="8">
        <f>K28+49</f>
        <v>49</v>
      </c>
      <c r="M28" s="8">
        <v>6</v>
      </c>
      <c r="N28" s="8">
        <f>M28+206</f>
        <v>212</v>
      </c>
      <c r="O28" s="20">
        <f aca="true" t="shared" si="1" ref="O28:P32">K28/M28</f>
        <v>0</v>
      </c>
      <c r="P28" s="20">
        <f t="shared" si="1"/>
        <v>0.23113207547169812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48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48</v>
      </c>
      <c r="H35" s="15" t="s">
        <v>48</v>
      </c>
      <c r="I35" s="15" t="s">
        <v>47</v>
      </c>
      <c r="J35" s="36"/>
      <c r="K35" s="24"/>
      <c r="L35" s="24">
        <f>K35+32</f>
        <v>32</v>
      </c>
      <c r="M35" s="8">
        <v>10</v>
      </c>
      <c r="N35" s="8">
        <f>M35+193</f>
        <v>203</v>
      </c>
      <c r="O35" s="20">
        <f>K35/M35</f>
        <v>0</v>
      </c>
      <c r="P35" s="20">
        <f>L35/N35</f>
        <v>0.15763546798029557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1</v>
      </c>
      <c r="C38" s="1">
        <f t="shared" si="2"/>
        <v>2</v>
      </c>
      <c r="D38" s="1">
        <f t="shared" si="2"/>
        <v>7</v>
      </c>
      <c r="E38" s="1">
        <f t="shared" si="2"/>
        <v>2</v>
      </c>
      <c r="F38" s="1">
        <f t="shared" si="2"/>
        <v>2</v>
      </c>
      <c r="G38" s="1">
        <f t="shared" si="2"/>
        <v>3</v>
      </c>
      <c r="H38" s="1">
        <f t="shared" si="2"/>
        <v>4</v>
      </c>
      <c r="I38" s="1">
        <f t="shared" si="2"/>
        <v>7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7</v>
      </c>
      <c r="C39" s="1">
        <f t="shared" si="3"/>
        <v>6</v>
      </c>
      <c r="D39" s="1">
        <f t="shared" si="3"/>
        <v>1</v>
      </c>
      <c r="E39" s="1">
        <f t="shared" si="3"/>
        <v>6</v>
      </c>
      <c r="F39" s="1">
        <f t="shared" si="3"/>
        <v>6</v>
      </c>
      <c r="G39" s="1">
        <f t="shared" si="3"/>
        <v>5</v>
      </c>
      <c r="H39" s="1">
        <f t="shared" si="3"/>
        <v>4</v>
      </c>
      <c r="I39" s="1">
        <f t="shared" si="3"/>
        <v>1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0.125</v>
      </c>
      <c r="C41" s="11">
        <f t="shared" si="5"/>
        <v>0.25</v>
      </c>
      <c r="D41" s="11">
        <f t="shared" si="5"/>
        <v>0.875</v>
      </c>
      <c r="E41" s="11">
        <f t="shared" si="5"/>
        <v>0.25</v>
      </c>
      <c r="F41" s="11">
        <f t="shared" si="5"/>
        <v>0.25</v>
      </c>
      <c r="G41" s="11">
        <f t="shared" si="5"/>
        <v>0.375</v>
      </c>
      <c r="H41" s="11">
        <f t="shared" si="5"/>
        <v>0.5</v>
      </c>
      <c r="I41" s="11">
        <f t="shared" si="5"/>
        <v>0.875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0.875</v>
      </c>
      <c r="C42" s="11">
        <f t="shared" si="6"/>
        <v>0.75</v>
      </c>
      <c r="D42" s="11">
        <f t="shared" si="6"/>
        <v>0.125</v>
      </c>
      <c r="E42" s="11">
        <f t="shared" si="6"/>
        <v>0.75</v>
      </c>
      <c r="F42" s="11">
        <f t="shared" si="6"/>
        <v>0.75</v>
      </c>
      <c r="G42" s="11">
        <f t="shared" si="6"/>
        <v>0.625</v>
      </c>
      <c r="H42" s="11">
        <f t="shared" si="6"/>
        <v>0.5</v>
      </c>
      <c r="I42" s="11">
        <f t="shared" si="6"/>
        <v>0.125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pane xSplit="9" ySplit="1" topLeftCell="J20" activePane="bottomRight" state="frozen"/>
      <selection pane="topLeft" activeCell="A1" sqref="A1"/>
      <selection pane="topRight" activeCell="J1" sqref="J1"/>
      <selection pane="bottomLeft" activeCell="A2" sqref="A2"/>
      <selection pane="bottomRight" activeCell="M36" sqref="M36"/>
    </sheetView>
  </sheetViews>
  <sheetFormatPr defaultColWidth="9.00390625" defaultRowHeight="13.5"/>
  <cols>
    <col min="1" max="1" width="6.50390625" style="7" customWidth="1"/>
    <col min="2" max="10" width="4.00390625" style="0" customWidth="1"/>
    <col min="11" max="14" width="4.75390625" style="0" customWidth="1"/>
    <col min="15" max="15" width="7.875" style="0" customWidth="1"/>
    <col min="16" max="16" width="7.50390625" style="0" customWidth="1"/>
    <col min="17" max="17" width="18.375" style="0" customWidth="1"/>
  </cols>
  <sheetData>
    <row r="1" spans="1:17" ht="27">
      <c r="A1" s="5" t="s">
        <v>0</v>
      </c>
      <c r="B1" s="3"/>
      <c r="C1" s="3"/>
      <c r="D1" s="3"/>
      <c r="E1" s="3"/>
      <c r="F1" s="3"/>
      <c r="G1" s="3"/>
      <c r="H1" s="3"/>
      <c r="I1" s="3"/>
      <c r="J1" s="35" t="s">
        <v>54</v>
      </c>
      <c r="K1" s="19" t="s">
        <v>8</v>
      </c>
      <c r="L1" s="6" t="s">
        <v>17</v>
      </c>
      <c r="M1" s="25" t="s">
        <v>9</v>
      </c>
      <c r="N1" s="6" t="s">
        <v>15</v>
      </c>
      <c r="O1" s="21" t="s">
        <v>10</v>
      </c>
      <c r="P1" s="21" t="s">
        <v>16</v>
      </c>
      <c r="Q1" s="18" t="s">
        <v>18</v>
      </c>
    </row>
    <row r="2" spans="1:17" ht="10.5" customHeight="1">
      <c r="A2" s="5">
        <v>0</v>
      </c>
      <c r="B2" s="15" t="s">
        <v>48</v>
      </c>
      <c r="C2" s="15" t="s">
        <v>47</v>
      </c>
      <c r="D2" s="15" t="s">
        <v>48</v>
      </c>
      <c r="E2" s="15" t="s">
        <v>47</v>
      </c>
      <c r="F2" s="15" t="s">
        <v>48</v>
      </c>
      <c r="G2" s="15" t="s">
        <v>47</v>
      </c>
      <c r="H2" s="15" t="s">
        <v>47</v>
      </c>
      <c r="I2" s="15" t="s">
        <v>48</v>
      </c>
      <c r="J2" s="36"/>
      <c r="K2" s="8"/>
      <c r="L2" s="8">
        <f>K2+47</f>
        <v>47</v>
      </c>
      <c r="M2" s="8">
        <v>10</v>
      </c>
      <c r="N2" s="8">
        <f>258+M2</f>
        <v>268</v>
      </c>
      <c r="O2" s="20">
        <f>K2/M2</f>
        <v>0</v>
      </c>
      <c r="P2" s="20">
        <f>L2/N2</f>
        <v>0.17537313432835822</v>
      </c>
      <c r="Q2" s="17" t="s">
        <v>19</v>
      </c>
    </row>
    <row r="3" spans="1:17" ht="10.5" customHeight="1">
      <c r="A3" s="5">
        <v>1</v>
      </c>
      <c r="B3" s="22"/>
      <c r="C3" s="22"/>
      <c r="D3" s="22"/>
      <c r="E3" s="22"/>
      <c r="F3" s="22"/>
      <c r="G3" s="22"/>
      <c r="H3" s="22"/>
      <c r="I3" s="15"/>
      <c r="J3" s="36"/>
      <c r="K3" s="8"/>
      <c r="L3" s="8"/>
      <c r="M3" s="8"/>
      <c r="N3" s="8"/>
      <c r="O3" s="20"/>
      <c r="P3" s="20"/>
      <c r="Q3" s="9" t="s">
        <v>20</v>
      </c>
    </row>
    <row r="4" spans="1:17" ht="10.5" customHeight="1">
      <c r="A4" s="5">
        <v>2</v>
      </c>
      <c r="B4" s="22"/>
      <c r="C4" s="22"/>
      <c r="D4" s="22"/>
      <c r="E4" s="22"/>
      <c r="F4" s="22"/>
      <c r="G4" s="22"/>
      <c r="H4" s="22"/>
      <c r="I4" s="22"/>
      <c r="J4" s="36"/>
      <c r="K4" s="8"/>
      <c r="L4" s="8">
        <f>K4+1</f>
        <v>1</v>
      </c>
      <c r="M4" s="8"/>
      <c r="N4" s="8">
        <f>1+M4</f>
        <v>1</v>
      </c>
      <c r="O4" s="20"/>
      <c r="P4" s="20">
        <f>L4/N4</f>
        <v>1</v>
      </c>
      <c r="Q4" s="9" t="s">
        <v>21</v>
      </c>
    </row>
    <row r="5" spans="1:17" ht="10.5" customHeight="1">
      <c r="A5" s="5">
        <v>3</v>
      </c>
      <c r="B5" s="15"/>
      <c r="C5" s="15"/>
      <c r="D5" s="15"/>
      <c r="E5" s="15"/>
      <c r="F5" s="15"/>
      <c r="G5" s="15"/>
      <c r="H5" s="15"/>
      <c r="I5" s="15"/>
      <c r="J5" s="36"/>
      <c r="K5" s="8"/>
      <c r="L5" s="8">
        <f>K5</f>
        <v>0</v>
      </c>
      <c r="M5" s="8"/>
      <c r="N5" s="8">
        <f>1+M5</f>
        <v>1</v>
      </c>
      <c r="O5" s="20"/>
      <c r="P5" s="20">
        <f>L5/N5</f>
        <v>0</v>
      </c>
      <c r="Q5" s="10" t="s">
        <v>22</v>
      </c>
    </row>
    <row r="6" spans="1:17" ht="10.5" customHeight="1">
      <c r="A6" s="5">
        <v>4</v>
      </c>
      <c r="B6" s="22"/>
      <c r="C6" s="22"/>
      <c r="D6" s="22"/>
      <c r="E6" s="22"/>
      <c r="F6" s="22"/>
      <c r="G6" s="22"/>
      <c r="H6" s="22"/>
      <c r="I6" s="22"/>
      <c r="J6" s="36"/>
      <c r="K6" s="8"/>
      <c r="L6" s="8"/>
      <c r="M6" s="8"/>
      <c r="N6" s="8"/>
      <c r="O6" s="20"/>
      <c r="P6" s="20"/>
      <c r="Q6" s="9" t="s">
        <v>23</v>
      </c>
    </row>
    <row r="7" spans="1:17" ht="10.5" customHeight="1">
      <c r="A7" s="5">
        <v>5</v>
      </c>
      <c r="B7" s="15"/>
      <c r="C7" s="15"/>
      <c r="D7" s="15"/>
      <c r="E7" s="15"/>
      <c r="F7" s="15"/>
      <c r="G7" s="15"/>
      <c r="H7" s="15"/>
      <c r="I7" s="15"/>
      <c r="J7" s="36"/>
      <c r="K7" s="8"/>
      <c r="L7" s="8"/>
      <c r="M7" s="8"/>
      <c r="N7" s="8"/>
      <c r="O7" s="20"/>
      <c r="P7" s="20"/>
      <c r="Q7" s="10" t="s">
        <v>24</v>
      </c>
    </row>
    <row r="8" spans="1:17" ht="10.5" customHeight="1">
      <c r="A8" s="5">
        <v>6</v>
      </c>
      <c r="B8" s="15" t="s">
        <v>48</v>
      </c>
      <c r="C8" s="15" t="s">
        <v>48</v>
      </c>
      <c r="D8" s="15" t="s">
        <v>47</v>
      </c>
      <c r="E8" s="15" t="s">
        <v>48</v>
      </c>
      <c r="F8" s="15" t="s">
        <v>48</v>
      </c>
      <c r="G8" s="15" t="s">
        <v>47</v>
      </c>
      <c r="H8" s="15" t="s">
        <v>47</v>
      </c>
      <c r="I8" s="15" t="s">
        <v>48</v>
      </c>
      <c r="J8" s="36"/>
      <c r="K8" s="8"/>
      <c r="L8" s="8">
        <f>K8+69</f>
        <v>69</v>
      </c>
      <c r="M8" s="8">
        <v>8</v>
      </c>
      <c r="N8" s="8">
        <f>246+M8</f>
        <v>254</v>
      </c>
      <c r="O8" s="20">
        <f>K8/M8</f>
        <v>0</v>
      </c>
      <c r="P8" s="20">
        <f>L8/N8</f>
        <v>0.27165354330708663</v>
      </c>
      <c r="Q8" s="10" t="s">
        <v>25</v>
      </c>
    </row>
    <row r="9" spans="1:17" ht="10.5" customHeight="1">
      <c r="A9" s="5">
        <v>7</v>
      </c>
      <c r="B9" s="22"/>
      <c r="C9" s="22"/>
      <c r="D9" s="22"/>
      <c r="E9" s="22"/>
      <c r="F9" s="22"/>
      <c r="G9" s="22"/>
      <c r="H9" s="22"/>
      <c r="I9" s="22"/>
      <c r="J9" s="36"/>
      <c r="K9" s="8"/>
      <c r="L9" s="8"/>
      <c r="M9" s="8"/>
      <c r="N9" s="8"/>
      <c r="O9" s="20"/>
      <c r="P9" s="20"/>
      <c r="Q9" s="9" t="s">
        <v>26</v>
      </c>
    </row>
    <row r="10" spans="1:17" ht="10.5" customHeight="1">
      <c r="A10" s="5">
        <v>8</v>
      </c>
      <c r="B10" s="15"/>
      <c r="C10" s="15"/>
      <c r="D10" s="15"/>
      <c r="E10" s="15"/>
      <c r="F10" s="15"/>
      <c r="G10" s="15"/>
      <c r="H10" s="15"/>
      <c r="I10" s="15"/>
      <c r="J10" s="36"/>
      <c r="K10" s="8"/>
      <c r="L10" s="8">
        <f>K10+17</f>
        <v>17</v>
      </c>
      <c r="M10" s="8">
        <v>0</v>
      </c>
      <c r="N10" s="8">
        <f>68+M10</f>
        <v>68</v>
      </c>
      <c r="O10" s="20" t="e">
        <f aca="true" t="shared" si="0" ref="O10:P12">K10/M10</f>
        <v>#DIV/0!</v>
      </c>
      <c r="P10" s="20">
        <f t="shared" si="0"/>
        <v>0.25</v>
      </c>
      <c r="Q10" s="9" t="s">
        <v>27</v>
      </c>
    </row>
    <row r="11" spans="1:17" ht="10.5" customHeight="1">
      <c r="A11" s="5">
        <v>9</v>
      </c>
      <c r="B11" s="42"/>
      <c r="C11" s="42"/>
      <c r="D11" s="42"/>
      <c r="E11" s="42"/>
      <c r="F11" s="42"/>
      <c r="G11" s="42"/>
      <c r="H11" s="42"/>
      <c r="I11" s="42"/>
      <c r="J11" s="36"/>
      <c r="K11" s="8"/>
      <c r="L11" s="8">
        <f>K11+40</f>
        <v>40</v>
      </c>
      <c r="M11" s="8"/>
      <c r="N11" s="8">
        <f>157+M11</f>
        <v>157</v>
      </c>
      <c r="O11" s="20" t="e">
        <f t="shared" si="0"/>
        <v>#DIV/0!</v>
      </c>
      <c r="P11" s="20">
        <f t="shared" si="0"/>
        <v>0.25477707006369427</v>
      </c>
      <c r="Q11" s="9" t="s">
        <v>28</v>
      </c>
    </row>
    <row r="12" spans="1:17" ht="10.5" customHeight="1">
      <c r="A12" s="5">
        <v>10</v>
      </c>
      <c r="B12" s="15"/>
      <c r="C12" s="15"/>
      <c r="D12" s="15"/>
      <c r="E12" s="15"/>
      <c r="F12" s="15"/>
      <c r="G12" s="15"/>
      <c r="H12" s="15"/>
      <c r="I12" s="15"/>
      <c r="J12" s="36"/>
      <c r="K12" s="8"/>
      <c r="L12" s="8">
        <f>K12+40</f>
        <v>40</v>
      </c>
      <c r="M12" s="8"/>
      <c r="N12" s="8">
        <f>M12+172</f>
        <v>172</v>
      </c>
      <c r="O12" s="20" t="e">
        <f t="shared" si="0"/>
        <v>#DIV/0!</v>
      </c>
      <c r="P12" s="20">
        <f t="shared" si="0"/>
        <v>0.23255813953488372</v>
      </c>
      <c r="Q12" s="9" t="s">
        <v>29</v>
      </c>
    </row>
    <row r="13" spans="1:17" ht="10.5" customHeight="1">
      <c r="A13" s="5">
        <v>11</v>
      </c>
      <c r="B13" s="15"/>
      <c r="C13" s="15"/>
      <c r="D13" s="15"/>
      <c r="E13" s="15"/>
      <c r="F13" s="15"/>
      <c r="G13" s="15"/>
      <c r="H13" s="15"/>
      <c r="I13" s="15"/>
      <c r="J13" s="36"/>
      <c r="K13" s="8"/>
      <c r="L13" s="8">
        <v>1</v>
      </c>
      <c r="M13" s="8"/>
      <c r="N13" s="8">
        <v>1</v>
      </c>
      <c r="O13" s="20"/>
      <c r="P13" s="20">
        <f>L13/N13</f>
        <v>1</v>
      </c>
      <c r="Q13" s="9" t="s">
        <v>30</v>
      </c>
    </row>
    <row r="14" spans="1:17" ht="10.5" customHeight="1">
      <c r="A14" s="5">
        <v>12</v>
      </c>
      <c r="B14" s="15" t="s">
        <v>48</v>
      </c>
      <c r="C14" s="15" t="s">
        <v>48</v>
      </c>
      <c r="D14" s="15" t="s">
        <v>47</v>
      </c>
      <c r="E14" s="15" t="s">
        <v>48</v>
      </c>
      <c r="F14" s="15" t="s">
        <v>48</v>
      </c>
      <c r="G14" s="15" t="s">
        <v>48</v>
      </c>
      <c r="H14" s="15" t="s">
        <v>47</v>
      </c>
      <c r="I14" s="15" t="s">
        <v>48</v>
      </c>
      <c r="J14" s="36"/>
      <c r="K14" s="8">
        <v>1</v>
      </c>
      <c r="L14" s="8">
        <f>K14+34</f>
        <v>35</v>
      </c>
      <c r="M14" s="8">
        <v>6</v>
      </c>
      <c r="N14" s="8">
        <f>M14+221</f>
        <v>227</v>
      </c>
      <c r="O14" s="20">
        <f>K14/M14</f>
        <v>0.16666666666666666</v>
      </c>
      <c r="P14" s="20">
        <f>L14/N14</f>
        <v>0.15418502202643172</v>
      </c>
      <c r="Q14" s="9" t="s">
        <v>31</v>
      </c>
    </row>
    <row r="15" spans="1:17" ht="10.5" customHeight="1">
      <c r="A15" s="5">
        <v>13</v>
      </c>
      <c r="B15" s="15"/>
      <c r="C15" s="15"/>
      <c r="D15" s="15"/>
      <c r="E15" s="15"/>
      <c r="F15" s="15"/>
      <c r="G15" s="15"/>
      <c r="H15" s="15"/>
      <c r="I15" s="15"/>
      <c r="J15" s="36"/>
      <c r="K15" s="8"/>
      <c r="L15" s="8"/>
      <c r="M15" s="8"/>
      <c r="N15" s="8"/>
      <c r="O15" s="20"/>
      <c r="P15" s="20"/>
      <c r="Q15" s="9" t="s">
        <v>32</v>
      </c>
    </row>
    <row r="16" spans="1:17" ht="10.5" customHeight="1">
      <c r="A16" s="5">
        <v>14</v>
      </c>
      <c r="B16" s="15"/>
      <c r="C16" s="15"/>
      <c r="D16" s="15"/>
      <c r="E16" s="15"/>
      <c r="F16" s="15"/>
      <c r="G16" s="15"/>
      <c r="H16" s="15"/>
      <c r="I16" s="15"/>
      <c r="J16" s="36"/>
      <c r="K16" s="8"/>
      <c r="L16" s="8">
        <v>11</v>
      </c>
      <c r="M16" s="8"/>
      <c r="N16" s="8">
        <v>46</v>
      </c>
      <c r="O16" s="20"/>
      <c r="P16" s="20">
        <f>L16/N16</f>
        <v>0.2391304347826087</v>
      </c>
      <c r="Q16" s="9" t="s">
        <v>33</v>
      </c>
    </row>
    <row r="17" spans="1:17" ht="10.5" customHeight="1">
      <c r="A17" s="5">
        <v>15</v>
      </c>
      <c r="B17" s="15"/>
      <c r="C17" s="15"/>
      <c r="D17" s="15"/>
      <c r="E17" s="15"/>
      <c r="F17" s="15"/>
      <c r="G17" s="15"/>
      <c r="H17" s="15"/>
      <c r="I17" s="15"/>
      <c r="J17" s="36"/>
      <c r="K17" s="8"/>
      <c r="L17" s="8">
        <f>K17+22</f>
        <v>22</v>
      </c>
      <c r="M17" s="8"/>
      <c r="N17" s="8">
        <f>M17+127</f>
        <v>127</v>
      </c>
      <c r="O17" s="20" t="e">
        <f>K17/M17</f>
        <v>#DIV/0!</v>
      </c>
      <c r="P17" s="20">
        <f>L17/N17</f>
        <v>0.1732283464566929</v>
      </c>
      <c r="Q17" s="9" t="s">
        <v>34</v>
      </c>
    </row>
    <row r="18" spans="1:17" ht="10.5" customHeight="1">
      <c r="A18" s="5">
        <v>16</v>
      </c>
      <c r="B18" s="15" t="s">
        <v>48</v>
      </c>
      <c r="C18" s="15" t="s">
        <v>47</v>
      </c>
      <c r="D18" s="15" t="s">
        <v>48</v>
      </c>
      <c r="E18" s="15" t="s">
        <v>47</v>
      </c>
      <c r="F18" s="15" t="s">
        <v>47</v>
      </c>
      <c r="G18" s="15" t="s">
        <v>48</v>
      </c>
      <c r="H18" s="15" t="s">
        <v>48</v>
      </c>
      <c r="I18" s="15" t="s">
        <v>48</v>
      </c>
      <c r="J18" s="36"/>
      <c r="K18" s="8"/>
      <c r="L18" s="8">
        <f>K18+50</f>
        <v>50</v>
      </c>
      <c r="M18" s="8">
        <v>10</v>
      </c>
      <c r="N18" s="8">
        <f>M18+258</f>
        <v>268</v>
      </c>
      <c r="O18" s="20">
        <f>K18/M18</f>
        <v>0</v>
      </c>
      <c r="P18" s="20">
        <f>L18/N18</f>
        <v>0.1865671641791045</v>
      </c>
      <c r="Q18" s="9" t="s">
        <v>35</v>
      </c>
    </row>
    <row r="19" spans="1:17" ht="10.5" customHeight="1">
      <c r="A19" s="5">
        <v>17</v>
      </c>
      <c r="B19" s="15"/>
      <c r="C19" s="15"/>
      <c r="D19" s="15"/>
      <c r="E19" s="15"/>
      <c r="F19" s="15"/>
      <c r="G19" s="15"/>
      <c r="H19" s="15"/>
      <c r="I19" s="15"/>
      <c r="J19" s="36"/>
      <c r="K19" s="8"/>
      <c r="L19" s="8"/>
      <c r="M19" s="16"/>
      <c r="N19" s="8"/>
      <c r="O19" s="20"/>
      <c r="P19" s="20"/>
      <c r="Q19" s="9" t="s">
        <v>36</v>
      </c>
    </row>
    <row r="20" spans="1:17" ht="10.5" customHeight="1">
      <c r="A20" s="5">
        <v>18</v>
      </c>
      <c r="B20" s="15" t="s">
        <v>47</v>
      </c>
      <c r="C20" s="15" t="s">
        <v>48</v>
      </c>
      <c r="D20" s="15" t="s">
        <v>47</v>
      </c>
      <c r="E20" s="15" t="s">
        <v>48</v>
      </c>
      <c r="F20" s="15" t="s">
        <v>48</v>
      </c>
      <c r="G20" s="15" t="s">
        <v>47</v>
      </c>
      <c r="H20" s="15" t="s">
        <v>48</v>
      </c>
      <c r="I20" s="15" t="s">
        <v>48</v>
      </c>
      <c r="J20" s="36"/>
      <c r="K20" s="16">
        <v>1</v>
      </c>
      <c r="L20" s="16">
        <f>K20+60</f>
        <v>61</v>
      </c>
      <c r="M20" s="8">
        <v>10</v>
      </c>
      <c r="N20" s="8">
        <f>M20+258</f>
        <v>268</v>
      </c>
      <c r="O20" s="20">
        <f>K20/M20</f>
        <v>0.1</v>
      </c>
      <c r="P20" s="20">
        <f>L20/N20</f>
        <v>0.22761194029850745</v>
      </c>
      <c r="Q20" s="9" t="s">
        <v>37</v>
      </c>
    </row>
    <row r="21" spans="1:17" ht="10.5" customHeight="1">
      <c r="A21" s="5">
        <v>19</v>
      </c>
      <c r="B21" s="15"/>
      <c r="C21" s="15"/>
      <c r="D21" s="15"/>
      <c r="E21" s="15"/>
      <c r="F21" s="15"/>
      <c r="G21" s="15"/>
      <c r="H21" s="15"/>
      <c r="I21" s="15"/>
      <c r="J21" s="36"/>
      <c r="K21" s="8"/>
      <c r="L21" s="8"/>
      <c r="M21" s="8"/>
      <c r="N21" s="8"/>
      <c r="O21" s="20"/>
      <c r="P21" s="20"/>
      <c r="Q21" s="9" t="s">
        <v>38</v>
      </c>
    </row>
    <row r="22" spans="1:17" ht="10.5" customHeight="1">
      <c r="A22" s="5">
        <v>20</v>
      </c>
      <c r="B22" s="15"/>
      <c r="C22" s="15"/>
      <c r="D22" s="15"/>
      <c r="E22" s="15"/>
      <c r="F22" s="15"/>
      <c r="G22" s="15"/>
      <c r="H22" s="15"/>
      <c r="I22" s="15"/>
      <c r="J22" s="36"/>
      <c r="K22" s="8"/>
      <c r="L22" s="8">
        <f>K22+2</f>
        <v>2</v>
      </c>
      <c r="M22" s="8"/>
      <c r="N22" s="8">
        <v>16</v>
      </c>
      <c r="O22" s="20"/>
      <c r="P22" s="20">
        <f>L22/N22</f>
        <v>0.125</v>
      </c>
      <c r="Q22" s="9" t="s">
        <v>39</v>
      </c>
    </row>
    <row r="23" spans="1:17" ht="10.5" customHeight="1">
      <c r="A23" s="5">
        <v>21</v>
      </c>
      <c r="B23" s="31"/>
      <c r="C23" s="31"/>
      <c r="D23" s="31"/>
      <c r="E23" s="31"/>
      <c r="F23" s="31"/>
      <c r="G23" s="31"/>
      <c r="H23" s="31"/>
      <c r="I23" s="31"/>
      <c r="J23" s="37"/>
      <c r="K23" s="8"/>
      <c r="L23" s="8">
        <f>K23+8</f>
        <v>8</v>
      </c>
      <c r="M23" s="8"/>
      <c r="N23" s="8">
        <f>M23+37</f>
        <v>37</v>
      </c>
      <c r="O23" s="20"/>
      <c r="P23" s="20">
        <f>L23/N23</f>
        <v>0.21621621621621623</v>
      </c>
      <c r="Q23" s="9" t="s">
        <v>40</v>
      </c>
    </row>
    <row r="24" spans="1:17" ht="10.5" customHeight="1">
      <c r="A24" s="5">
        <v>22</v>
      </c>
      <c r="B24" s="15" t="s">
        <v>48</v>
      </c>
      <c r="C24" s="15" t="s">
        <v>48</v>
      </c>
      <c r="D24" s="15" t="s">
        <v>47</v>
      </c>
      <c r="E24" s="15" t="s">
        <v>47</v>
      </c>
      <c r="F24" s="15" t="s">
        <v>48</v>
      </c>
      <c r="G24" s="15" t="s">
        <v>47</v>
      </c>
      <c r="H24" s="15" t="s">
        <v>48</v>
      </c>
      <c r="I24" s="15" t="s">
        <v>47</v>
      </c>
      <c r="J24" s="36"/>
      <c r="K24" s="8"/>
      <c r="L24" s="8">
        <f>K24+15</f>
        <v>15</v>
      </c>
      <c r="M24" s="16">
        <v>10</v>
      </c>
      <c r="N24" s="8">
        <f>M24+243</f>
        <v>253</v>
      </c>
      <c r="O24" s="20">
        <f>K24/M24</f>
        <v>0</v>
      </c>
      <c r="P24" s="20">
        <f>L24/N24</f>
        <v>0.05928853754940711</v>
      </c>
      <c r="Q24" s="9" t="s">
        <v>41</v>
      </c>
    </row>
    <row r="25" spans="1:17" ht="10.5" customHeight="1">
      <c r="A25" s="5">
        <v>23</v>
      </c>
      <c r="B25" s="15"/>
      <c r="C25" s="15"/>
      <c r="D25" s="15"/>
      <c r="E25" s="15"/>
      <c r="F25" s="15"/>
      <c r="G25" s="15"/>
      <c r="H25" s="15"/>
      <c r="I25" s="15"/>
      <c r="J25" s="36"/>
      <c r="K25" s="8"/>
      <c r="L25" s="8">
        <f>K25+6</f>
        <v>6</v>
      </c>
      <c r="M25" s="8"/>
      <c r="N25" s="8">
        <f>M25+26</f>
        <v>26</v>
      </c>
      <c r="O25" s="20"/>
      <c r="P25" s="20">
        <f>L25/N25</f>
        <v>0.23076923076923078</v>
      </c>
      <c r="Q25" s="9" t="s">
        <v>42</v>
      </c>
    </row>
    <row r="26" spans="1:17" ht="10.5" customHeight="1">
      <c r="A26" s="5">
        <v>24</v>
      </c>
      <c r="B26" s="32"/>
      <c r="C26" s="32"/>
      <c r="D26" s="32"/>
      <c r="E26" s="32"/>
      <c r="F26" s="32"/>
      <c r="G26" s="32"/>
      <c r="H26" s="32"/>
      <c r="I26" s="32"/>
      <c r="J26" s="38"/>
      <c r="K26" s="8"/>
      <c r="L26" s="8">
        <f>K26+26</f>
        <v>26</v>
      </c>
      <c r="M26" s="8"/>
      <c r="N26" s="8">
        <f>M26+100</f>
        <v>100</v>
      </c>
      <c r="O26" s="20"/>
      <c r="P26" s="20">
        <f>L26/N26</f>
        <v>0.26</v>
      </c>
      <c r="Q26" s="9" t="s">
        <v>43</v>
      </c>
    </row>
    <row r="27" spans="1:17" ht="10.5" customHeight="1">
      <c r="A27" s="5">
        <v>25</v>
      </c>
      <c r="B27" s="15"/>
      <c r="C27" s="15"/>
      <c r="D27" s="15"/>
      <c r="E27" s="15"/>
      <c r="F27" s="15"/>
      <c r="G27" s="22"/>
      <c r="H27" s="22"/>
      <c r="I27" s="22"/>
      <c r="J27" s="36"/>
      <c r="K27" s="8"/>
      <c r="L27" s="8"/>
      <c r="M27" s="8"/>
      <c r="N27" s="8"/>
      <c r="O27" s="20"/>
      <c r="P27" s="20"/>
      <c r="Q27" s="9" t="s">
        <v>44</v>
      </c>
    </row>
    <row r="28" spans="1:17" ht="10.5" customHeight="1">
      <c r="A28" s="5">
        <v>26</v>
      </c>
      <c r="B28" s="15" t="s">
        <v>48</v>
      </c>
      <c r="C28" s="15" t="s">
        <v>48</v>
      </c>
      <c r="D28" s="15" t="s">
        <v>47</v>
      </c>
      <c r="E28" s="15" t="s">
        <v>48</v>
      </c>
      <c r="F28" s="15" t="s">
        <v>47</v>
      </c>
      <c r="G28" s="15" t="s">
        <v>47</v>
      </c>
      <c r="H28" s="15" t="s">
        <v>47</v>
      </c>
      <c r="I28" s="15" t="s">
        <v>48</v>
      </c>
      <c r="J28" s="36"/>
      <c r="K28" s="8"/>
      <c r="L28" s="8">
        <f>K28+49</f>
        <v>49</v>
      </c>
      <c r="M28" s="8">
        <v>5</v>
      </c>
      <c r="N28" s="8">
        <f>M28+206</f>
        <v>211</v>
      </c>
      <c r="O28" s="20">
        <f aca="true" t="shared" si="1" ref="O28:P32">K28/M28</f>
        <v>0</v>
      </c>
      <c r="P28" s="20">
        <f t="shared" si="1"/>
        <v>0.23222748815165878</v>
      </c>
      <c r="Q28" s="9" t="s">
        <v>45</v>
      </c>
    </row>
    <row r="29" spans="1:17" ht="10.5" customHeight="1">
      <c r="A29" s="5">
        <v>27</v>
      </c>
      <c r="B29" s="15"/>
      <c r="C29" s="15"/>
      <c r="D29" s="15"/>
      <c r="E29" s="15"/>
      <c r="F29" s="15"/>
      <c r="G29" s="15"/>
      <c r="H29" s="15"/>
      <c r="I29" s="15"/>
      <c r="J29" s="36"/>
      <c r="K29" s="24"/>
      <c r="L29" s="8">
        <f>K29+19</f>
        <v>19</v>
      </c>
      <c r="M29" s="8"/>
      <c r="N29" s="8">
        <f>M29+88</f>
        <v>88</v>
      </c>
      <c r="O29" s="20" t="e">
        <f t="shared" si="1"/>
        <v>#DIV/0!</v>
      </c>
      <c r="P29" s="20">
        <f t="shared" si="1"/>
        <v>0.2159090909090909</v>
      </c>
      <c r="Q29" s="9" t="s">
        <v>46</v>
      </c>
    </row>
    <row r="30" spans="1:17" ht="10.5" customHeight="1">
      <c r="A30" s="5">
        <v>28</v>
      </c>
      <c r="B30" s="15"/>
      <c r="C30" s="15"/>
      <c r="D30" s="15"/>
      <c r="E30" s="15"/>
      <c r="F30" s="15"/>
      <c r="G30" s="15"/>
      <c r="H30" s="15"/>
      <c r="I30" s="15"/>
      <c r="J30" s="36"/>
      <c r="K30" s="24"/>
      <c r="L30" s="24">
        <f>K30+24</f>
        <v>24</v>
      </c>
      <c r="M30" s="8">
        <v>7</v>
      </c>
      <c r="N30" s="8">
        <f>M30+184</f>
        <v>191</v>
      </c>
      <c r="O30" s="20">
        <f t="shared" si="1"/>
        <v>0</v>
      </c>
      <c r="P30" s="20">
        <f t="shared" si="1"/>
        <v>0.1256544502617801</v>
      </c>
      <c r="Q30" s="9" t="s">
        <v>12</v>
      </c>
    </row>
    <row r="31" spans="1:17" ht="10.5" customHeight="1">
      <c r="A31" s="5">
        <v>29</v>
      </c>
      <c r="B31" s="15"/>
      <c r="C31" s="15"/>
      <c r="D31" s="15"/>
      <c r="E31" s="15"/>
      <c r="F31" s="15"/>
      <c r="G31" s="15"/>
      <c r="H31" s="15"/>
      <c r="I31" s="3"/>
      <c r="J31" s="36"/>
      <c r="K31" s="24"/>
      <c r="L31" s="24">
        <f>K31+18</f>
        <v>18</v>
      </c>
      <c r="M31" s="8"/>
      <c r="N31" s="8">
        <f>M31+130</f>
        <v>130</v>
      </c>
      <c r="O31" s="20" t="e">
        <f t="shared" si="1"/>
        <v>#DIV/0!</v>
      </c>
      <c r="P31" s="20">
        <f t="shared" si="1"/>
        <v>0.13846153846153847</v>
      </c>
      <c r="Q31" s="9" t="s">
        <v>14</v>
      </c>
    </row>
    <row r="32" spans="1:17" ht="10.5" customHeight="1">
      <c r="A32" s="5">
        <v>30</v>
      </c>
      <c r="B32" s="15"/>
      <c r="C32" s="15"/>
      <c r="D32" s="15"/>
      <c r="E32" s="15"/>
      <c r="F32" s="15"/>
      <c r="G32" s="15"/>
      <c r="H32" s="15"/>
      <c r="I32" s="15"/>
      <c r="J32" s="36"/>
      <c r="K32" s="24"/>
      <c r="L32" s="24">
        <f>K32+39</f>
        <v>39</v>
      </c>
      <c r="M32" s="16"/>
      <c r="N32" s="8">
        <f>M32+198</f>
        <v>198</v>
      </c>
      <c r="O32" s="20" t="e">
        <f t="shared" si="1"/>
        <v>#DIV/0!</v>
      </c>
      <c r="P32" s="20">
        <f t="shared" si="1"/>
        <v>0.19696969696969696</v>
      </c>
      <c r="Q32" s="9" t="s">
        <v>13</v>
      </c>
    </row>
    <row r="33" spans="1:17" ht="10.5" customHeight="1">
      <c r="A33" s="5">
        <v>31</v>
      </c>
      <c r="B33" s="15"/>
      <c r="C33" s="15"/>
      <c r="D33" s="15"/>
      <c r="E33" s="15"/>
      <c r="F33" s="15"/>
      <c r="G33" s="15"/>
      <c r="H33" s="15"/>
      <c r="I33" s="15"/>
      <c r="J33" s="36"/>
      <c r="K33" s="24"/>
      <c r="L33" s="24">
        <f>K33+4</f>
        <v>4</v>
      </c>
      <c r="M33" s="8"/>
      <c r="N33" s="8">
        <f>M33+15</f>
        <v>15</v>
      </c>
      <c r="O33" s="20"/>
      <c r="P33" s="20">
        <f>L33/N33</f>
        <v>0.26666666666666666</v>
      </c>
      <c r="Q33" s="9" t="s">
        <v>49</v>
      </c>
    </row>
    <row r="34" spans="1:17" ht="10.5" customHeight="1">
      <c r="A34" s="5">
        <v>32</v>
      </c>
      <c r="B34" s="15"/>
      <c r="C34" s="15"/>
      <c r="D34" s="15"/>
      <c r="E34" s="15"/>
      <c r="F34" s="15"/>
      <c r="G34" s="15"/>
      <c r="H34" s="15"/>
      <c r="I34" s="15"/>
      <c r="J34" s="36"/>
      <c r="K34" s="24"/>
      <c r="L34" s="24">
        <f>K34+20</f>
        <v>20</v>
      </c>
      <c r="M34" s="8"/>
      <c r="N34" s="8">
        <f>M34+70</f>
        <v>70</v>
      </c>
      <c r="O34" s="20" t="e">
        <f>K34/M34</f>
        <v>#DIV/0!</v>
      </c>
      <c r="P34" s="20">
        <f>L34/N34</f>
        <v>0.2857142857142857</v>
      </c>
      <c r="Q34" s="9" t="s">
        <v>50</v>
      </c>
    </row>
    <row r="35" spans="1:17" ht="10.5" customHeight="1">
      <c r="A35" s="5">
        <v>33</v>
      </c>
      <c r="B35" s="15" t="s">
        <v>47</v>
      </c>
      <c r="C35" s="15" t="s">
        <v>48</v>
      </c>
      <c r="D35" s="15" t="s">
        <v>47</v>
      </c>
      <c r="E35" s="15" t="s">
        <v>48</v>
      </c>
      <c r="F35" s="15" t="s">
        <v>48</v>
      </c>
      <c r="G35" s="15" t="s">
        <v>47</v>
      </c>
      <c r="H35" s="15" t="s">
        <v>47</v>
      </c>
      <c r="I35" s="15" t="s">
        <v>48</v>
      </c>
      <c r="J35" s="36"/>
      <c r="K35" s="24"/>
      <c r="L35" s="24">
        <f>K35+32</f>
        <v>32</v>
      </c>
      <c r="M35" s="8">
        <v>9</v>
      </c>
      <c r="N35" s="8">
        <f>M35+193</f>
        <v>202</v>
      </c>
      <c r="O35" s="20">
        <f>K35/M35</f>
        <v>0</v>
      </c>
      <c r="P35" s="20">
        <f>L35/N35</f>
        <v>0.15841584158415842</v>
      </c>
      <c r="Q35" s="9" t="s">
        <v>51</v>
      </c>
    </row>
    <row r="36" spans="1:17" ht="10.5" customHeight="1">
      <c r="A36" s="5">
        <v>34</v>
      </c>
      <c r="B36" s="15"/>
      <c r="C36" s="15"/>
      <c r="D36" s="15"/>
      <c r="E36" s="15"/>
      <c r="F36" s="15"/>
      <c r="G36" s="15"/>
      <c r="H36" s="15"/>
      <c r="I36" s="15"/>
      <c r="J36" s="37"/>
      <c r="K36" s="24"/>
      <c r="L36" s="24">
        <f>K36+4</f>
        <v>4</v>
      </c>
      <c r="M36" s="8"/>
      <c r="N36" s="8">
        <f>M36+30</f>
        <v>30</v>
      </c>
      <c r="O36" s="20" t="e">
        <f>K36/M36</f>
        <v>#DIV/0!</v>
      </c>
      <c r="P36" s="20">
        <f>L36/N36</f>
        <v>0.13333333333333333</v>
      </c>
      <c r="Q36" s="9" t="s">
        <v>52</v>
      </c>
    </row>
    <row r="37" spans="1:17" ht="10.5" customHeight="1">
      <c r="A37" s="5">
        <v>35</v>
      </c>
      <c r="B37" s="15"/>
      <c r="C37" s="15"/>
      <c r="D37" s="15"/>
      <c r="E37" s="15"/>
      <c r="F37" s="15"/>
      <c r="G37" s="15"/>
      <c r="H37" s="15"/>
      <c r="I37" s="15"/>
      <c r="J37" s="36"/>
      <c r="K37" s="24"/>
      <c r="L37" s="24">
        <f>K37+8</f>
        <v>8</v>
      </c>
      <c r="M37" s="8"/>
      <c r="N37" s="8">
        <f>M37+26</f>
        <v>26</v>
      </c>
      <c r="O37" s="20"/>
      <c r="P37" s="20">
        <f>L37/N37</f>
        <v>0.3076923076923077</v>
      </c>
      <c r="Q37" s="9" t="s">
        <v>53</v>
      </c>
    </row>
    <row r="38" spans="1:17" ht="10.5" customHeight="1">
      <c r="A38" s="5" t="s">
        <v>1</v>
      </c>
      <c r="B38" s="1">
        <f aca="true" t="shared" si="2" ref="B38:J38">COUNTIF(B2:B37,"Ａ")</f>
        <v>2</v>
      </c>
      <c r="C38" s="1">
        <f t="shared" si="2"/>
        <v>2</v>
      </c>
      <c r="D38" s="1">
        <f t="shared" si="2"/>
        <v>6</v>
      </c>
      <c r="E38" s="1">
        <f t="shared" si="2"/>
        <v>3</v>
      </c>
      <c r="F38" s="1">
        <f t="shared" si="2"/>
        <v>2</v>
      </c>
      <c r="G38" s="1">
        <f t="shared" si="2"/>
        <v>6</v>
      </c>
      <c r="H38" s="1">
        <f t="shared" si="2"/>
        <v>5</v>
      </c>
      <c r="I38" s="1">
        <f t="shared" si="2"/>
        <v>1</v>
      </c>
      <c r="J38" s="39">
        <f t="shared" si="2"/>
        <v>0</v>
      </c>
      <c r="K38" s="2"/>
      <c r="L38" s="2"/>
      <c r="M38" s="2"/>
      <c r="N38" s="2"/>
      <c r="O38" s="2"/>
      <c r="P38" s="2"/>
      <c r="Q38" s="9"/>
    </row>
    <row r="39" spans="1:17" ht="10.5" customHeight="1">
      <c r="A39" s="5" t="s">
        <v>2</v>
      </c>
      <c r="B39" s="1">
        <f aca="true" t="shared" si="3" ref="B39:J39">COUNTIF(B2:B37,"Ｂ")</f>
        <v>6</v>
      </c>
      <c r="C39" s="1">
        <f t="shared" si="3"/>
        <v>6</v>
      </c>
      <c r="D39" s="1">
        <f t="shared" si="3"/>
        <v>2</v>
      </c>
      <c r="E39" s="1">
        <f t="shared" si="3"/>
        <v>5</v>
      </c>
      <c r="F39" s="1">
        <f t="shared" si="3"/>
        <v>6</v>
      </c>
      <c r="G39" s="1">
        <f t="shared" si="3"/>
        <v>2</v>
      </c>
      <c r="H39" s="1">
        <f t="shared" si="3"/>
        <v>3</v>
      </c>
      <c r="I39" s="1">
        <f t="shared" si="3"/>
        <v>7</v>
      </c>
      <c r="J39" s="39">
        <f t="shared" si="3"/>
        <v>0</v>
      </c>
      <c r="K39" s="2"/>
      <c r="L39" s="2"/>
      <c r="M39" s="2"/>
      <c r="N39" s="2"/>
      <c r="O39" s="2"/>
      <c r="P39" s="2"/>
      <c r="Q39" s="23"/>
    </row>
    <row r="40" spans="1:18" ht="10.5" customHeight="1">
      <c r="A40" s="6" t="s">
        <v>3</v>
      </c>
      <c r="B40" s="2">
        <f aca="true" t="shared" si="4" ref="B40:J40">COUNTA(B2:B37)</f>
        <v>8</v>
      </c>
      <c r="C40" s="2">
        <f t="shared" si="4"/>
        <v>8</v>
      </c>
      <c r="D40" s="2">
        <f t="shared" si="4"/>
        <v>8</v>
      </c>
      <c r="E40" s="2">
        <f t="shared" si="4"/>
        <v>8</v>
      </c>
      <c r="F40" s="2">
        <f t="shared" si="4"/>
        <v>8</v>
      </c>
      <c r="G40" s="2">
        <f t="shared" si="4"/>
        <v>8</v>
      </c>
      <c r="H40" s="2">
        <f t="shared" si="4"/>
        <v>8</v>
      </c>
      <c r="I40" s="2">
        <f t="shared" si="4"/>
        <v>8</v>
      </c>
      <c r="J40" s="40">
        <f t="shared" si="4"/>
        <v>0</v>
      </c>
      <c r="K40" s="2"/>
      <c r="L40" s="2"/>
      <c r="M40" s="2"/>
      <c r="N40" s="2"/>
      <c r="O40" s="2"/>
      <c r="P40" s="2"/>
      <c r="Q40" s="15" t="s">
        <v>47</v>
      </c>
      <c r="R40" s="15" t="s">
        <v>48</v>
      </c>
    </row>
    <row r="41" spans="1:17" ht="10.5" customHeight="1">
      <c r="A41" s="7" t="s">
        <v>47</v>
      </c>
      <c r="B41" s="11">
        <f aca="true" t="shared" si="5" ref="B41:J41">B38/B40</f>
        <v>0.25</v>
      </c>
      <c r="C41" s="11">
        <f t="shared" si="5"/>
        <v>0.25</v>
      </c>
      <c r="D41" s="11">
        <f t="shared" si="5"/>
        <v>0.75</v>
      </c>
      <c r="E41" s="11">
        <f t="shared" si="5"/>
        <v>0.375</v>
      </c>
      <c r="F41" s="11">
        <f t="shared" si="5"/>
        <v>0.25</v>
      </c>
      <c r="G41" s="11">
        <f t="shared" si="5"/>
        <v>0.75</v>
      </c>
      <c r="H41" s="11">
        <f t="shared" si="5"/>
        <v>0.625</v>
      </c>
      <c r="I41" s="11">
        <f t="shared" si="5"/>
        <v>0.125</v>
      </c>
      <c r="J41" s="41" t="e">
        <f t="shared" si="5"/>
        <v>#DIV/0!</v>
      </c>
      <c r="K41" s="4"/>
      <c r="L41" s="4"/>
      <c r="M41" s="4"/>
      <c r="N41" s="4"/>
      <c r="O41" s="4"/>
      <c r="P41" s="4"/>
      <c r="Q41" s="23"/>
    </row>
    <row r="42" spans="1:17" ht="10.5" customHeight="1">
      <c r="A42" s="7" t="s">
        <v>48</v>
      </c>
      <c r="B42" s="11">
        <f aca="true" t="shared" si="6" ref="B42:J42">B39/B40</f>
        <v>0.75</v>
      </c>
      <c r="C42" s="11">
        <f t="shared" si="6"/>
        <v>0.75</v>
      </c>
      <c r="D42" s="11">
        <f t="shared" si="6"/>
        <v>0.25</v>
      </c>
      <c r="E42" s="11">
        <f t="shared" si="6"/>
        <v>0.625</v>
      </c>
      <c r="F42" s="11">
        <f t="shared" si="6"/>
        <v>0.75</v>
      </c>
      <c r="G42" s="11">
        <f t="shared" si="6"/>
        <v>0.25</v>
      </c>
      <c r="H42" s="11">
        <f t="shared" si="6"/>
        <v>0.375</v>
      </c>
      <c r="I42" s="11">
        <f t="shared" si="6"/>
        <v>0.875</v>
      </c>
      <c r="J42" s="41" t="e">
        <f t="shared" si="6"/>
        <v>#DIV/0!</v>
      </c>
      <c r="K42" s="4"/>
      <c r="L42" s="4"/>
      <c r="M42" s="4"/>
      <c r="N42" s="4"/>
      <c r="O42" s="4"/>
      <c r="P42" s="4"/>
      <c r="Q42" s="9"/>
    </row>
    <row r="44" spans="2:10" ht="13.5">
      <c r="B44" s="12"/>
      <c r="C44" s="12"/>
      <c r="D44" s="12"/>
      <c r="E44" s="12"/>
      <c r="F44" s="12"/>
      <c r="G44" s="12"/>
      <c r="H44" s="12"/>
      <c r="I44" s="12"/>
      <c r="J44" s="12"/>
    </row>
    <row r="46" spans="1:11" ht="14.25">
      <c r="A46" s="45" t="s">
        <v>4</v>
      </c>
      <c r="B46" s="46"/>
      <c r="C46" s="46"/>
      <c r="D46" s="46"/>
      <c r="E46" s="13"/>
      <c r="F46" s="13"/>
      <c r="G46" s="13"/>
      <c r="H46" s="13"/>
      <c r="I46" s="13"/>
      <c r="J46" s="13"/>
      <c r="K46" s="28"/>
    </row>
    <row r="47" spans="1:11" ht="13.5">
      <c r="A47" s="47" t="s">
        <v>6</v>
      </c>
      <c r="B47" s="48"/>
      <c r="C47" s="48"/>
      <c r="D47" s="48"/>
      <c r="E47" s="48"/>
      <c r="F47" s="48"/>
      <c r="G47" s="48"/>
      <c r="H47" s="48"/>
      <c r="I47" s="48"/>
      <c r="J47" s="33"/>
      <c r="K47" s="29"/>
    </row>
    <row r="48" spans="1:11" ht="13.5">
      <c r="A48" s="49" t="s">
        <v>11</v>
      </c>
      <c r="B48" s="50"/>
      <c r="C48" s="50"/>
      <c r="D48" s="50"/>
      <c r="E48" s="50"/>
      <c r="F48" s="50"/>
      <c r="G48" s="50"/>
      <c r="H48" s="50"/>
      <c r="I48" s="50"/>
      <c r="J48" s="34"/>
      <c r="K48" s="29"/>
    </row>
    <row r="49" spans="1:11" ht="13.5">
      <c r="A49" s="49" t="s">
        <v>55</v>
      </c>
      <c r="B49" s="50"/>
      <c r="C49" s="50"/>
      <c r="D49" s="50"/>
      <c r="E49" s="50"/>
      <c r="F49" s="50"/>
      <c r="G49" s="50"/>
      <c r="H49" s="50"/>
      <c r="I49" s="50"/>
      <c r="J49" s="34"/>
      <c r="K49" s="29"/>
    </row>
    <row r="50" spans="1:11" ht="13.5">
      <c r="A50" s="26" t="s">
        <v>7</v>
      </c>
      <c r="B50" s="27"/>
      <c r="C50" s="27"/>
      <c r="D50" s="27"/>
      <c r="E50" s="27"/>
      <c r="F50" s="27"/>
      <c r="G50" s="27"/>
      <c r="H50" s="27"/>
      <c r="I50" s="27"/>
      <c r="J50" s="27"/>
      <c r="K50" s="29"/>
    </row>
    <row r="51" spans="1:11" ht="13.5">
      <c r="A51" s="51" t="s">
        <v>5</v>
      </c>
      <c r="B51" s="52"/>
      <c r="C51" s="52"/>
      <c r="D51" s="52"/>
      <c r="E51" s="52"/>
      <c r="F51" s="14"/>
      <c r="G51" s="14"/>
      <c r="H51" s="14"/>
      <c r="I51" s="14"/>
      <c r="J51" s="14"/>
      <c r="K51" s="30"/>
    </row>
  </sheetData>
  <sheetProtection/>
  <autoFilter ref="A1:Q42"/>
  <mergeCells count="5">
    <mergeCell ref="A46:D46"/>
    <mergeCell ref="A47:I47"/>
    <mergeCell ref="A48:I48"/>
    <mergeCell ref="A49:I49"/>
    <mergeCell ref="A51:E5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藪口　貴志</dc:creator>
  <cp:keywords/>
  <dc:description/>
  <cp:lastModifiedBy>Pc User</cp:lastModifiedBy>
  <cp:lastPrinted>2007-07-19T14:15:20Z</cp:lastPrinted>
  <dcterms:created xsi:type="dcterms:W3CDTF">2007-01-22T10:41:33Z</dcterms:created>
  <dcterms:modified xsi:type="dcterms:W3CDTF">2012-05-07T11:56:17Z</dcterms:modified>
  <cp:category/>
  <cp:version/>
  <cp:contentType/>
  <cp:contentStatus/>
</cp:coreProperties>
</file>