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15" windowHeight="3735" activeTab="0"/>
  </bookViews>
  <sheets>
    <sheet name="0222" sheetId="1" r:id="rId1"/>
    <sheet name="0215" sheetId="2" r:id="rId2"/>
    <sheet name="0208" sheetId="3" r:id="rId3"/>
    <sheet name="0201" sheetId="4" r:id="rId4"/>
    <sheet name="125" sheetId="5" r:id="rId5"/>
    <sheet name="118" sheetId="6" r:id="rId6"/>
    <sheet name="111" sheetId="7" r:id="rId7"/>
    <sheet name="104" sheetId="8" r:id="rId8"/>
  </sheets>
  <definedNames>
    <definedName name="_xlnm._FilterDatabase" localSheetId="3" hidden="1">'0201'!$A$1:$Q$42</definedName>
    <definedName name="_xlnm._FilterDatabase" localSheetId="2" hidden="1">'0208'!$A$1:$Q$42</definedName>
    <definedName name="_xlnm._FilterDatabase" localSheetId="1" hidden="1">'0215'!$A$1:$Q$42</definedName>
    <definedName name="_xlnm._FilterDatabase" localSheetId="0" hidden="1">'0222'!$A$1:$Q$42</definedName>
    <definedName name="_xlnm._FilterDatabase" localSheetId="7" hidden="1">'104'!$A$1:$P$42</definedName>
    <definedName name="_xlnm._FilterDatabase" localSheetId="6" hidden="1">'111'!$A$1:$P$42</definedName>
    <definedName name="_xlnm._FilterDatabase" localSheetId="5" hidden="1">'118'!$A$1:$Q$42</definedName>
    <definedName name="_xlnm._FilterDatabase" localSheetId="4" hidden="1">'125'!$A$1:$Q$42</definedName>
    <definedName name="_xlnm.Print_Area" localSheetId="3">'0201'!$A$1:$P$51</definedName>
    <definedName name="_xlnm.Print_Area" localSheetId="2">'0208'!$A$1:$P$51</definedName>
    <definedName name="_xlnm.Print_Area" localSheetId="1">'0215'!$A$1:$P$51</definedName>
    <definedName name="_xlnm.Print_Area" localSheetId="0">'0222'!$A$1:$P$51</definedName>
    <definedName name="_xlnm.Print_Area" localSheetId="7">'104'!$A$1:$O$51</definedName>
    <definedName name="_xlnm.Print_Area" localSheetId="6">'111'!$A$1:$O$51</definedName>
    <definedName name="_xlnm.Print_Area" localSheetId="5">'118'!$A$1:$P$51</definedName>
    <definedName name="_xlnm.Print_Area" localSheetId="4">'125'!$A$1:$P$51</definedName>
  </definedNames>
  <calcPr fullCalcOnLoad="1"/>
</workbook>
</file>

<file path=xl/sharedStrings.xml><?xml version="1.0" encoding="utf-8"?>
<sst xmlns="http://schemas.openxmlformats.org/spreadsheetml/2006/main" count="1406" uniqueCount="113">
  <si>
    <t>会員Ｎｏ</t>
  </si>
  <si>
    <t>問1</t>
  </si>
  <si>
    <t>問２</t>
  </si>
  <si>
    <t>問3</t>
  </si>
  <si>
    <t>問4</t>
  </si>
  <si>
    <t>問5</t>
  </si>
  <si>
    <t>問6</t>
  </si>
  <si>
    <t>問7</t>
  </si>
  <si>
    <t>問8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</si>
  <si>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</si>
  <si>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</si>
  <si>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</si>
  <si>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</si>
  <si>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</si>
  <si>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</si>
  <si>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</si>
  <si>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</si>
  <si>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</si>
  <si>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</si>
  <si>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</si>
  <si>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</si>
  <si>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</si>
  <si>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</si>
  <si>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</si>
  <si>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</si>
  <si>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</si>
  <si>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</si>
  <si>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</si>
  <si>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</si>
  <si>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</si>
  <si>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</si>
  <si>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</si>
  <si>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</si>
  <si>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</si>
  <si>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</si>
  <si>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</si>
  <si>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</si>
  <si>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</si>
  <si>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</si>
  <si>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</si>
  <si>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</si>
  <si>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</si>
  <si>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</si>
  <si>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</si>
  <si>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</si>
  <si>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</si>
  <si>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</si>
  <si>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</si>
  <si>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</si>
  <si>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</si>
  <si>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</si>
  <si>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</si>
  <si>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</si>
  <si>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</si>
  <si>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</si>
  <si>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</si>
  <si>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</si>
  <si>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</si>
  <si>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</si>
  <si>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</si>
  <si>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</si>
  <si>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</si>
  <si>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どらちらもはＸにしました（21.05.25より）</t>
  </si>
  <si>
    <t>O</t>
  </si>
  <si>
    <t>Ａ</t>
  </si>
  <si>
    <t>Ｂ</t>
  </si>
  <si>
    <t>EX</t>
  </si>
  <si>
    <t>O</t>
  </si>
  <si>
    <t>Ｂ</t>
  </si>
  <si>
    <t>Ａ</t>
  </si>
  <si>
    <t>EX</t>
  </si>
  <si>
    <t>Ａ</t>
  </si>
  <si>
    <t>Ｂ</t>
  </si>
  <si>
    <t>どらちもはＸにしました（21.05.25より）</t>
  </si>
  <si>
    <t>EX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</si>
  <si>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</si>
  <si>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</si>
  <si>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</si>
  <si>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</si>
  <si>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</si>
  <si>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</si>
  <si>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</si>
  <si>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</si>
  <si>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</si>
  <si>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</si>
  <si>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</si>
  <si>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</si>
  <si>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</si>
  <si>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</si>
  <si>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</si>
  <si>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</si>
  <si>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</si>
  <si>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</si>
  <si>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</si>
  <si>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</si>
  <si>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</si>
  <si>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</si>
  <si>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</si>
  <si>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</si>
  <si>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</si>
  <si>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</si>
  <si>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</si>
  <si>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</si>
  <si>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</si>
  <si>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</si>
  <si>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</si>
  <si>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</si>
  <si>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どちらでもない回答に関してはＯにしました。</t>
  </si>
  <si>
    <t>どらちもはＸにしました（21.05.25より）</t>
  </si>
  <si>
    <t>チェックはしていますが回答が間違っていたら指摘ください。</t>
  </si>
  <si>
    <t>どらちもはＸにしました（21.05.25より）</t>
  </si>
  <si>
    <t>EX</t>
  </si>
  <si>
    <t>EX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</si>
</sst>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17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9"/>
      <name val="MS UI Gothic"/>
      <family val="3"/>
    </font>
    <font>
      <sz val="11"/>
      <color indexed="20"/>
      <name val="ＭＳ Ｐ明朝"/>
      <family val="1"/>
    </font>
    <font>
      <sz val="11"/>
      <color indexed="45"/>
      <name val="ＭＳ Ｐ明朝"/>
      <family val="1"/>
    </font>
    <font>
      <sz val="11"/>
      <color indexed="53"/>
      <name val="ＭＳ Ｐ明朝"/>
      <family val="1"/>
    </font>
    <font>
      <sz val="11"/>
      <color indexed="10"/>
      <name val="ＭＳ Ｐ明朝"/>
      <family val="1"/>
    </font>
    <font>
      <sz val="11"/>
      <color indexed="5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9" fontId="0" fillId="2" borderId="0" xfId="0" applyNumberFormat="1" applyFill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3" sqref="M3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112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55</v>
      </c>
      <c r="E2" s="15" t="s">
        <v>56</v>
      </c>
      <c r="F2" s="15" t="s">
        <v>55</v>
      </c>
      <c r="G2" s="15" t="s">
        <v>55</v>
      </c>
      <c r="H2" s="15" t="s">
        <v>56</v>
      </c>
      <c r="I2" s="15" t="s">
        <v>56</v>
      </c>
      <c r="J2" s="37"/>
      <c r="K2" s="8">
        <v>1</v>
      </c>
      <c r="L2" s="8">
        <f>K2+37</f>
        <v>38</v>
      </c>
      <c r="M2" s="8">
        <v>8</v>
      </c>
      <c r="N2" s="8">
        <f>157+M2</f>
        <v>165</v>
      </c>
      <c r="O2" s="20">
        <f>K2/M2</f>
        <v>0.125</v>
      </c>
      <c r="P2" s="20">
        <f>L2/N2</f>
        <v>0.23030303030303031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55</v>
      </c>
      <c r="E8" s="15" t="s">
        <v>55</v>
      </c>
      <c r="F8" s="15" t="s">
        <v>55</v>
      </c>
      <c r="G8" s="15" t="s">
        <v>56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8</v>
      </c>
      <c r="N8" s="8">
        <f>156+M8</f>
        <v>164</v>
      </c>
      <c r="O8" s="20">
        <f>K8/M8</f>
        <v>0.125</v>
      </c>
      <c r="P8" s="20">
        <f>L8/N8</f>
        <v>0.35365853658536583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55</v>
      </c>
      <c r="C11" s="15" t="s">
        <v>56</v>
      </c>
      <c r="D11" s="15" t="s">
        <v>56</v>
      </c>
      <c r="E11" s="15" t="s">
        <v>55</v>
      </c>
      <c r="F11" s="15" t="s">
        <v>55</v>
      </c>
      <c r="G11" s="15" t="s">
        <v>55</v>
      </c>
      <c r="H11" s="15" t="s">
        <v>55</v>
      </c>
      <c r="I11" s="15" t="s">
        <v>55</v>
      </c>
      <c r="J11" s="37"/>
      <c r="K11" s="8">
        <v>2</v>
      </c>
      <c r="L11" s="8">
        <f>K11+37</f>
        <v>39</v>
      </c>
      <c r="M11" s="8">
        <v>8</v>
      </c>
      <c r="N11" s="8">
        <f>147+M11</f>
        <v>155</v>
      </c>
      <c r="O11" s="20">
        <f t="shared" si="0"/>
        <v>0.25</v>
      </c>
      <c r="P11" s="20">
        <f t="shared" si="0"/>
        <v>0.25161290322580643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56</v>
      </c>
      <c r="D12" s="15" t="s">
        <v>56</v>
      </c>
      <c r="E12" s="15" t="s">
        <v>56</v>
      </c>
      <c r="F12" s="15" t="s">
        <v>55</v>
      </c>
      <c r="G12" s="15" t="s">
        <v>55</v>
      </c>
      <c r="H12" s="15" t="s">
        <v>55</v>
      </c>
      <c r="I12" s="15" t="s">
        <v>56</v>
      </c>
      <c r="J12" s="37"/>
      <c r="K12" s="8">
        <v>3</v>
      </c>
      <c r="L12" s="8">
        <f>K12+36</f>
        <v>39</v>
      </c>
      <c r="M12" s="8">
        <v>8</v>
      </c>
      <c r="N12" s="8">
        <f>M12+152</f>
        <v>160</v>
      </c>
      <c r="O12" s="20">
        <f t="shared" si="0"/>
        <v>0.375</v>
      </c>
      <c r="P12" s="20">
        <f t="shared" si="0"/>
        <v>0.24375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56</v>
      </c>
      <c r="E14" s="15" t="s">
        <v>55</v>
      </c>
      <c r="F14" s="15" t="s">
        <v>55</v>
      </c>
      <c r="G14" s="15" t="s">
        <v>55</v>
      </c>
      <c r="H14" s="15" t="s">
        <v>55</v>
      </c>
      <c r="I14" s="15" t="s">
        <v>55</v>
      </c>
      <c r="J14" s="37"/>
      <c r="K14" s="8"/>
      <c r="L14" s="8">
        <f>K14+29</f>
        <v>29</v>
      </c>
      <c r="M14" s="8">
        <v>8</v>
      </c>
      <c r="N14" s="8">
        <f>M14+156</f>
        <v>164</v>
      </c>
      <c r="O14" s="20">
        <f>K14/M14</f>
        <v>0</v>
      </c>
      <c r="P14" s="20">
        <f>L14/N14</f>
        <v>0.17682926829268292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56</v>
      </c>
      <c r="E18" s="15" t="s">
        <v>55</v>
      </c>
      <c r="F18" s="15" t="s">
        <v>55</v>
      </c>
      <c r="G18" s="15" t="s">
        <v>56</v>
      </c>
      <c r="H18" s="15" t="s">
        <v>56</v>
      </c>
      <c r="I18" s="15" t="s">
        <v>55</v>
      </c>
      <c r="J18" s="37"/>
      <c r="K18" s="8"/>
      <c r="L18" s="8">
        <f>K18+38</f>
        <v>38</v>
      </c>
      <c r="M18" s="8">
        <v>8</v>
      </c>
      <c r="N18" s="8">
        <f>M18+157</f>
        <v>165</v>
      </c>
      <c r="O18" s="20">
        <f>K18/M18</f>
        <v>0</v>
      </c>
      <c r="P18" s="20">
        <f>L18/N18</f>
        <v>0.23030303030303031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55</v>
      </c>
      <c r="E20" s="15" t="s">
        <v>55</v>
      </c>
      <c r="F20" s="15" t="s">
        <v>55</v>
      </c>
      <c r="G20" s="15" t="s">
        <v>56</v>
      </c>
      <c r="H20" s="15" t="s">
        <v>55</v>
      </c>
      <c r="I20" s="15" t="s">
        <v>56</v>
      </c>
      <c r="J20" s="37"/>
      <c r="K20" s="16"/>
      <c r="L20" s="16">
        <f>K20+49</f>
        <v>49</v>
      </c>
      <c r="M20" s="8">
        <v>8</v>
      </c>
      <c r="N20" s="8">
        <f>M20+157</f>
        <v>165</v>
      </c>
      <c r="O20" s="20">
        <f>K20/M20</f>
        <v>0</v>
      </c>
      <c r="P20" s="20">
        <f>L20/N20</f>
        <v>0.296969696969697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56</v>
      </c>
      <c r="I24" s="15" t="s">
        <v>55</v>
      </c>
      <c r="J24" s="37"/>
      <c r="K24" s="8"/>
      <c r="L24" s="8">
        <f>K24+7</f>
        <v>7</v>
      </c>
      <c r="M24" s="16">
        <v>8</v>
      </c>
      <c r="N24" s="8">
        <f>M24+150</f>
        <v>158</v>
      </c>
      <c r="O24" s="20">
        <f>K24/M24</f>
        <v>0</v>
      </c>
      <c r="P24" s="20">
        <f>L24/N24</f>
        <v>0.04430379746835443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7"/>
      <c r="K28" s="8"/>
      <c r="L28" s="8">
        <f>K28+40</f>
        <v>40</v>
      </c>
      <c r="M28" s="8">
        <v>7</v>
      </c>
      <c r="N28" s="8">
        <f>M28+131</f>
        <v>138</v>
      </c>
      <c r="O28" s="20">
        <f aca="true" t="shared" si="1" ref="O28:P32">K28/M28</f>
        <v>0</v>
      </c>
      <c r="P28" s="20">
        <f t="shared" si="1"/>
        <v>0.2898550724637681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55</v>
      </c>
      <c r="E30" s="15" t="s">
        <v>56</v>
      </c>
      <c r="F30" s="15" t="s">
        <v>63</v>
      </c>
      <c r="G30" s="15" t="s">
        <v>56</v>
      </c>
      <c r="H30" s="15" t="s">
        <v>56</v>
      </c>
      <c r="I30" s="15" t="s">
        <v>56</v>
      </c>
      <c r="J30" s="37"/>
      <c r="K30" s="24"/>
      <c r="L30" s="24">
        <f>K30+18</f>
        <v>18</v>
      </c>
      <c r="M30" s="8">
        <v>8</v>
      </c>
      <c r="N30" s="8">
        <f>M30+99</f>
        <v>107</v>
      </c>
      <c r="O30" s="20">
        <f t="shared" si="1"/>
        <v>0</v>
      </c>
      <c r="P30" s="20">
        <f t="shared" si="1"/>
        <v>0.16822429906542055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56</v>
      </c>
      <c r="D31" s="15" t="s">
        <v>55</v>
      </c>
      <c r="E31" s="15" t="s">
        <v>56</v>
      </c>
      <c r="F31" s="15" t="s">
        <v>55</v>
      </c>
      <c r="G31" s="15" t="s">
        <v>55</v>
      </c>
      <c r="H31" s="15" t="s">
        <v>55</v>
      </c>
      <c r="I31" s="15" t="s">
        <v>55</v>
      </c>
      <c r="J31" s="37"/>
      <c r="K31" s="24">
        <v>1</v>
      </c>
      <c r="L31" s="24">
        <f>K31+14</f>
        <v>15</v>
      </c>
      <c r="M31" s="8">
        <v>8</v>
      </c>
      <c r="N31" s="8">
        <f>M31+92</f>
        <v>100</v>
      </c>
      <c r="O31" s="20">
        <f t="shared" si="1"/>
        <v>0.125</v>
      </c>
      <c r="P31" s="20">
        <f t="shared" si="1"/>
        <v>0.15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56</v>
      </c>
      <c r="F32" s="15" t="s">
        <v>55</v>
      </c>
      <c r="G32" s="15" t="s">
        <v>55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8</v>
      </c>
      <c r="N32" s="8">
        <f>M32+114</f>
        <v>122</v>
      </c>
      <c r="O32" s="20">
        <f t="shared" si="1"/>
        <v>0</v>
      </c>
      <c r="P32" s="20">
        <f t="shared" si="1"/>
        <v>0.22131147540983606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55</v>
      </c>
      <c r="H35" s="15" t="s">
        <v>55</v>
      </c>
      <c r="I35" s="15" t="s">
        <v>56</v>
      </c>
      <c r="J35" s="37"/>
      <c r="K35" s="24">
        <v>1</v>
      </c>
      <c r="L35" s="24">
        <f>K35+23</f>
        <v>24</v>
      </c>
      <c r="M35" s="8">
        <v>8</v>
      </c>
      <c r="N35" s="8">
        <f>M35+92</f>
        <v>100</v>
      </c>
      <c r="O35" s="20">
        <f>K35/M35</f>
        <v>0.125</v>
      </c>
      <c r="P35" s="20">
        <f>L35/N35</f>
        <v>0.24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8</v>
      </c>
      <c r="E38" s="1">
        <f t="shared" si="2"/>
        <v>6</v>
      </c>
      <c r="F38" s="1">
        <f t="shared" si="2"/>
        <v>10</v>
      </c>
      <c r="G38" s="1">
        <f t="shared" si="2"/>
        <v>7</v>
      </c>
      <c r="H38" s="1">
        <f t="shared" si="2"/>
        <v>7</v>
      </c>
      <c r="I38" s="1">
        <f t="shared" si="2"/>
        <v>5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8</v>
      </c>
      <c r="C39" s="1">
        <f t="shared" si="3"/>
        <v>9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5</v>
      </c>
      <c r="H39" s="1">
        <f t="shared" si="3"/>
        <v>5</v>
      </c>
      <c r="I39" s="1">
        <f t="shared" si="3"/>
        <v>7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0.3333333333333333</v>
      </c>
      <c r="C41" s="11">
        <f t="shared" si="5"/>
        <v>0.25</v>
      </c>
      <c r="D41" s="11">
        <f t="shared" si="5"/>
        <v>0.6666666666666666</v>
      </c>
      <c r="E41" s="11">
        <f t="shared" si="5"/>
        <v>0.5</v>
      </c>
      <c r="F41" s="11">
        <f t="shared" si="5"/>
        <v>0.8333333333333334</v>
      </c>
      <c r="G41" s="11">
        <f t="shared" si="5"/>
        <v>0.5833333333333334</v>
      </c>
      <c r="H41" s="11">
        <f t="shared" si="5"/>
        <v>0.5833333333333334</v>
      </c>
      <c r="I41" s="11">
        <f t="shared" si="5"/>
        <v>0.4166666666666667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0.6666666666666666</v>
      </c>
      <c r="C42" s="11">
        <f t="shared" si="6"/>
        <v>0.75</v>
      </c>
      <c r="D42" s="11">
        <f t="shared" si="6"/>
        <v>0.3333333333333333</v>
      </c>
      <c r="E42" s="11">
        <f t="shared" si="6"/>
        <v>0.5</v>
      </c>
      <c r="F42" s="11">
        <f t="shared" si="6"/>
        <v>0.08333333333333333</v>
      </c>
      <c r="G42" s="11">
        <f t="shared" si="6"/>
        <v>0.4166666666666667</v>
      </c>
      <c r="H42" s="11">
        <f t="shared" si="6"/>
        <v>0.4166666666666667</v>
      </c>
      <c r="I42" s="11">
        <f t="shared" si="6"/>
        <v>0.5833333333333334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110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4" sqref="H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111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55</v>
      </c>
      <c r="I2" s="15" t="s">
        <v>56</v>
      </c>
      <c r="J2" s="37"/>
      <c r="K2" s="8">
        <v>1</v>
      </c>
      <c r="L2" s="8">
        <f>K2+37</f>
        <v>38</v>
      </c>
      <c r="M2" s="8">
        <v>7</v>
      </c>
      <c r="N2" s="8">
        <f>157+M2</f>
        <v>164</v>
      </c>
      <c r="O2" s="20">
        <f>K2/M2</f>
        <v>0.14285714285714285</v>
      </c>
      <c r="P2" s="20">
        <f>L2/N2</f>
        <v>0.23170731707317074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56</v>
      </c>
      <c r="D8" s="15" t="s">
        <v>55</v>
      </c>
      <c r="E8" s="15" t="s">
        <v>55</v>
      </c>
      <c r="F8" s="15" t="s">
        <v>56</v>
      </c>
      <c r="G8" s="15" t="s">
        <v>55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7</v>
      </c>
      <c r="N8" s="8">
        <f>156+M8</f>
        <v>163</v>
      </c>
      <c r="O8" s="20">
        <f>K8/M8</f>
        <v>0.14285714285714285</v>
      </c>
      <c r="P8" s="20">
        <f>L8/N8</f>
        <v>0.3558282208588957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56</v>
      </c>
      <c r="C11" s="15" t="s">
        <v>56</v>
      </c>
      <c r="D11" s="15" t="s">
        <v>56</v>
      </c>
      <c r="E11" s="15" t="s">
        <v>55</v>
      </c>
      <c r="F11" s="15" t="s">
        <v>55</v>
      </c>
      <c r="G11" s="15" t="s">
        <v>63</v>
      </c>
      <c r="H11" s="15" t="s">
        <v>55</v>
      </c>
      <c r="I11" s="15" t="s">
        <v>56</v>
      </c>
      <c r="J11" s="37"/>
      <c r="K11" s="8">
        <v>2</v>
      </c>
      <c r="L11" s="8">
        <f>K11+37</f>
        <v>39</v>
      </c>
      <c r="M11" s="8">
        <v>7</v>
      </c>
      <c r="N11" s="8">
        <f>147+M11</f>
        <v>154</v>
      </c>
      <c r="O11" s="20">
        <f t="shared" si="0"/>
        <v>0.2857142857142857</v>
      </c>
      <c r="P11" s="20">
        <f t="shared" si="0"/>
        <v>0.2532467532467532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55</v>
      </c>
      <c r="D12" s="15" t="s">
        <v>55</v>
      </c>
      <c r="E12" s="15" t="s">
        <v>55</v>
      </c>
      <c r="F12" s="15" t="s">
        <v>55</v>
      </c>
      <c r="G12" s="15" t="s">
        <v>55</v>
      </c>
      <c r="H12" s="15" t="s">
        <v>56</v>
      </c>
      <c r="I12" s="15" t="s">
        <v>56</v>
      </c>
      <c r="J12" s="37"/>
      <c r="K12" s="8">
        <v>3</v>
      </c>
      <c r="L12" s="8">
        <f>K12+36</f>
        <v>39</v>
      </c>
      <c r="M12" s="8">
        <v>7</v>
      </c>
      <c r="N12" s="8">
        <f>M12+152</f>
        <v>159</v>
      </c>
      <c r="O12" s="20">
        <f t="shared" si="0"/>
        <v>0.42857142857142855</v>
      </c>
      <c r="P12" s="20">
        <f t="shared" si="0"/>
        <v>0.24528301886792453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63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7</v>
      </c>
      <c r="N14" s="8">
        <f>M14+156</f>
        <v>163</v>
      </c>
      <c r="O14" s="20">
        <f>K14/M14</f>
        <v>0</v>
      </c>
      <c r="P14" s="20">
        <f>L14/N14</f>
        <v>0.17791411042944785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55</v>
      </c>
      <c r="F18" s="15" t="s">
        <v>56</v>
      </c>
      <c r="G18" s="15" t="s">
        <v>55</v>
      </c>
      <c r="H18" s="15" t="s">
        <v>55</v>
      </c>
      <c r="I18" s="15" t="s">
        <v>55</v>
      </c>
      <c r="J18" s="37"/>
      <c r="K18" s="8"/>
      <c r="L18" s="8">
        <f>K18+38</f>
        <v>38</v>
      </c>
      <c r="M18" s="8">
        <v>7</v>
      </c>
      <c r="N18" s="8">
        <f>M18+157</f>
        <v>164</v>
      </c>
      <c r="O18" s="20">
        <f>K18/M18</f>
        <v>0</v>
      </c>
      <c r="P18" s="20">
        <f>L18/N18</f>
        <v>0.23170731707317074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56</v>
      </c>
      <c r="D20" s="15" t="s">
        <v>56</v>
      </c>
      <c r="E20" s="15" t="s">
        <v>55</v>
      </c>
      <c r="F20" s="15" t="s">
        <v>56</v>
      </c>
      <c r="G20" s="15" t="s">
        <v>55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7</v>
      </c>
      <c r="N20" s="8">
        <f>M20+157</f>
        <v>164</v>
      </c>
      <c r="O20" s="20">
        <f>K20/M20</f>
        <v>0</v>
      </c>
      <c r="P20" s="20">
        <f>L20/N20</f>
        <v>0.29878048780487804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55</v>
      </c>
      <c r="F24" s="15" t="s">
        <v>56</v>
      </c>
      <c r="G24" s="15" t="s">
        <v>56</v>
      </c>
      <c r="H24" s="15" t="s">
        <v>55</v>
      </c>
      <c r="I24" s="15" t="s">
        <v>56</v>
      </c>
      <c r="J24" s="37"/>
      <c r="K24" s="8"/>
      <c r="L24" s="8">
        <f>K24+7</f>
        <v>7</v>
      </c>
      <c r="M24" s="16">
        <v>7</v>
      </c>
      <c r="N24" s="8">
        <f>M24+150</f>
        <v>157</v>
      </c>
      <c r="O24" s="20">
        <f>K24/M24</f>
        <v>0</v>
      </c>
      <c r="P24" s="20">
        <f>L24/N24</f>
        <v>0.044585987261146494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56</v>
      </c>
      <c r="E28" s="15" t="s">
        <v>55</v>
      </c>
      <c r="F28" s="15" t="s">
        <v>56</v>
      </c>
      <c r="G28" s="15" t="s">
        <v>55</v>
      </c>
      <c r="H28" s="15" t="s">
        <v>55</v>
      </c>
      <c r="I28" s="15" t="s">
        <v>56</v>
      </c>
      <c r="J28" s="37"/>
      <c r="K28" s="8"/>
      <c r="L28" s="8">
        <f>K28+40</f>
        <v>40</v>
      </c>
      <c r="M28" s="8">
        <v>7</v>
      </c>
      <c r="N28" s="8">
        <f>M28+131</f>
        <v>138</v>
      </c>
      <c r="O28" s="20">
        <f aca="true" t="shared" si="1" ref="O28:P32">K28/M28</f>
        <v>0</v>
      </c>
      <c r="P28" s="20">
        <f t="shared" si="1"/>
        <v>0.2898550724637681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55</v>
      </c>
      <c r="D30" s="15" t="s">
        <v>55</v>
      </c>
      <c r="E30" s="15" t="s">
        <v>55</v>
      </c>
      <c r="F30" s="15" t="s">
        <v>55</v>
      </c>
      <c r="G30" s="15" t="s">
        <v>56</v>
      </c>
      <c r="H30" s="15" t="s">
        <v>55</v>
      </c>
      <c r="I30" s="15" t="s">
        <v>56</v>
      </c>
      <c r="J30" s="37"/>
      <c r="K30" s="24"/>
      <c r="L30" s="24">
        <f>K30+18</f>
        <v>18</v>
      </c>
      <c r="M30" s="8">
        <v>7</v>
      </c>
      <c r="N30" s="8">
        <f>M30+99</f>
        <v>106</v>
      </c>
      <c r="O30" s="20">
        <f t="shared" si="1"/>
        <v>0</v>
      </c>
      <c r="P30" s="20">
        <f t="shared" si="1"/>
        <v>0.16981132075471697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55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37"/>
      <c r="K31" s="24">
        <v>1</v>
      </c>
      <c r="L31" s="24">
        <f>K31+14</f>
        <v>15</v>
      </c>
      <c r="M31" s="8">
        <v>7</v>
      </c>
      <c r="N31" s="8">
        <f>M31+92</f>
        <v>99</v>
      </c>
      <c r="O31" s="20">
        <f t="shared" si="1"/>
        <v>0.14285714285714285</v>
      </c>
      <c r="P31" s="20">
        <f t="shared" si="1"/>
        <v>0.15151515151515152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55</v>
      </c>
      <c r="G32" s="15" t="s">
        <v>55</v>
      </c>
      <c r="H32" s="15" t="s">
        <v>56</v>
      </c>
      <c r="I32" s="15" t="s">
        <v>56</v>
      </c>
      <c r="J32" s="37"/>
      <c r="K32" s="24"/>
      <c r="L32" s="24">
        <f>K32+27</f>
        <v>27</v>
      </c>
      <c r="M32" s="16">
        <v>7</v>
      </c>
      <c r="N32" s="8">
        <f>M32+114</f>
        <v>121</v>
      </c>
      <c r="O32" s="20">
        <f t="shared" si="1"/>
        <v>0</v>
      </c>
      <c r="P32" s="20">
        <f t="shared" si="1"/>
        <v>0.2231404958677686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55</v>
      </c>
      <c r="D35" s="15" t="s">
        <v>56</v>
      </c>
      <c r="E35" s="15" t="s">
        <v>55</v>
      </c>
      <c r="F35" s="15" t="s">
        <v>56</v>
      </c>
      <c r="G35" s="15" t="s">
        <v>56</v>
      </c>
      <c r="H35" s="15" t="s">
        <v>55</v>
      </c>
      <c r="I35" s="15" t="s">
        <v>56</v>
      </c>
      <c r="J35" s="37"/>
      <c r="K35" s="24">
        <v>1</v>
      </c>
      <c r="L35" s="24">
        <f>K35+23</f>
        <v>24</v>
      </c>
      <c r="M35" s="8">
        <v>7</v>
      </c>
      <c r="N35" s="8">
        <f>M35+92</f>
        <v>99</v>
      </c>
      <c r="O35" s="20">
        <f>K35/M35</f>
        <v>0.14285714285714285</v>
      </c>
      <c r="P35" s="20">
        <f>L35/N35</f>
        <v>0.24242424242424243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9</v>
      </c>
      <c r="C38" s="1">
        <f t="shared" si="2"/>
        <v>7</v>
      </c>
      <c r="D38" s="1">
        <f t="shared" si="2"/>
        <v>5</v>
      </c>
      <c r="E38" s="1">
        <f t="shared" si="2"/>
        <v>13</v>
      </c>
      <c r="F38" s="1">
        <f t="shared" si="2"/>
        <v>4</v>
      </c>
      <c r="G38" s="1">
        <f t="shared" si="2"/>
        <v>8</v>
      </c>
      <c r="H38" s="1">
        <f t="shared" si="2"/>
        <v>8</v>
      </c>
      <c r="I38" s="1">
        <f t="shared" si="2"/>
        <v>1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4</v>
      </c>
      <c r="C39" s="1">
        <f t="shared" si="3"/>
        <v>5</v>
      </c>
      <c r="D39" s="1">
        <f t="shared" si="3"/>
        <v>8</v>
      </c>
      <c r="E39" s="1">
        <f t="shared" si="3"/>
        <v>0</v>
      </c>
      <c r="F39" s="1">
        <f t="shared" si="3"/>
        <v>9</v>
      </c>
      <c r="G39" s="1">
        <f t="shared" si="3"/>
        <v>4</v>
      </c>
      <c r="H39" s="1">
        <f t="shared" si="3"/>
        <v>5</v>
      </c>
      <c r="I39" s="1">
        <f t="shared" si="3"/>
        <v>12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0.6923076923076923</v>
      </c>
      <c r="C41" s="11">
        <f t="shared" si="5"/>
        <v>0.5384615384615384</v>
      </c>
      <c r="D41" s="11">
        <f t="shared" si="5"/>
        <v>0.38461538461538464</v>
      </c>
      <c r="E41" s="11">
        <f t="shared" si="5"/>
        <v>1</v>
      </c>
      <c r="F41" s="11">
        <f t="shared" si="5"/>
        <v>0.3076923076923077</v>
      </c>
      <c r="G41" s="11">
        <f t="shared" si="5"/>
        <v>0.6153846153846154</v>
      </c>
      <c r="H41" s="11">
        <f t="shared" si="5"/>
        <v>0.6153846153846154</v>
      </c>
      <c r="I41" s="11">
        <f t="shared" si="5"/>
        <v>0.07692307692307693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0.3076923076923077</v>
      </c>
      <c r="C42" s="11">
        <f t="shared" si="6"/>
        <v>0.38461538461538464</v>
      </c>
      <c r="D42" s="11">
        <f t="shared" si="6"/>
        <v>0.6153846153846154</v>
      </c>
      <c r="E42" s="11">
        <f t="shared" si="6"/>
        <v>0</v>
      </c>
      <c r="F42" s="11">
        <f t="shared" si="6"/>
        <v>0.6923076923076923</v>
      </c>
      <c r="G42" s="11">
        <f t="shared" si="6"/>
        <v>0.3076923076923077</v>
      </c>
      <c r="H42" s="11">
        <f t="shared" si="6"/>
        <v>0.38461538461538464</v>
      </c>
      <c r="I42" s="11">
        <f t="shared" si="6"/>
        <v>0.9230769230769231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110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3" sqref="M3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74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75</v>
      </c>
    </row>
    <row r="2" spans="1:17" ht="10.5" customHeight="1">
      <c r="A2" s="5">
        <v>0</v>
      </c>
      <c r="B2" s="15" t="s">
        <v>105</v>
      </c>
      <c r="C2" s="15" t="s">
        <v>104</v>
      </c>
      <c r="D2" s="15" t="s">
        <v>104</v>
      </c>
      <c r="E2" s="15" t="s">
        <v>104</v>
      </c>
      <c r="F2" s="15" t="s">
        <v>104</v>
      </c>
      <c r="G2" s="15" t="s">
        <v>105</v>
      </c>
      <c r="H2" s="15" t="s">
        <v>104</v>
      </c>
      <c r="I2" s="15" t="s">
        <v>105</v>
      </c>
      <c r="J2" s="37"/>
      <c r="K2" s="8">
        <v>1</v>
      </c>
      <c r="L2" s="8">
        <f>K2+37</f>
        <v>38</v>
      </c>
      <c r="M2" s="8">
        <v>6</v>
      </c>
      <c r="N2" s="8">
        <f>157+M2</f>
        <v>163</v>
      </c>
      <c r="O2" s="20">
        <f>K2/M2</f>
        <v>0.16666666666666666</v>
      </c>
      <c r="P2" s="20">
        <f>L2/N2</f>
        <v>0.2331288343558282</v>
      </c>
      <c r="Q2" s="17" t="s">
        <v>76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77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78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79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80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81</v>
      </c>
    </row>
    <row r="8" spans="1:17" ht="10.5" customHeight="1">
      <c r="A8" s="5">
        <v>6</v>
      </c>
      <c r="B8" s="15" t="s">
        <v>105</v>
      </c>
      <c r="C8" s="15" t="s">
        <v>104</v>
      </c>
      <c r="D8" s="15" t="s">
        <v>105</v>
      </c>
      <c r="E8" s="15" t="s">
        <v>104</v>
      </c>
      <c r="F8" s="15" t="s">
        <v>105</v>
      </c>
      <c r="G8" s="15" t="s">
        <v>105</v>
      </c>
      <c r="H8" s="15" t="s">
        <v>105</v>
      </c>
      <c r="I8" s="15" t="s">
        <v>104</v>
      </c>
      <c r="J8" s="37"/>
      <c r="K8" s="8">
        <v>1</v>
      </c>
      <c r="L8" s="8">
        <f>K8+57</f>
        <v>58</v>
      </c>
      <c r="M8" s="8">
        <v>6</v>
      </c>
      <c r="N8" s="8">
        <f>156+M8</f>
        <v>162</v>
      </c>
      <c r="O8" s="20">
        <f>K8/M8</f>
        <v>0.16666666666666666</v>
      </c>
      <c r="P8" s="20">
        <f>L8/N8</f>
        <v>0.35802469135802467</v>
      </c>
      <c r="Q8" s="10" t="s">
        <v>82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83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84</v>
      </c>
    </row>
    <row r="11" spans="1:17" ht="10.5" customHeight="1">
      <c r="A11" s="5">
        <v>9</v>
      </c>
      <c r="B11" s="15" t="s">
        <v>105</v>
      </c>
      <c r="C11" s="15" t="s">
        <v>104</v>
      </c>
      <c r="D11" s="15" t="s">
        <v>104</v>
      </c>
      <c r="E11" s="15" t="s">
        <v>104</v>
      </c>
      <c r="F11" s="15" t="s">
        <v>105</v>
      </c>
      <c r="G11" s="15" t="s">
        <v>105</v>
      </c>
      <c r="H11" s="15" t="s">
        <v>104</v>
      </c>
      <c r="I11" s="15" t="s">
        <v>104</v>
      </c>
      <c r="J11" s="37"/>
      <c r="K11" s="8">
        <v>2</v>
      </c>
      <c r="L11" s="8">
        <f>K11+37</f>
        <v>39</v>
      </c>
      <c r="M11" s="8">
        <v>6</v>
      </c>
      <c r="N11" s="8">
        <f>147+M11</f>
        <v>153</v>
      </c>
      <c r="O11" s="20">
        <f t="shared" si="0"/>
        <v>0.3333333333333333</v>
      </c>
      <c r="P11" s="20">
        <f t="shared" si="0"/>
        <v>0.2549019607843137</v>
      </c>
      <c r="Q11" s="9" t="s">
        <v>85</v>
      </c>
    </row>
    <row r="12" spans="1:17" ht="10.5" customHeight="1">
      <c r="A12" s="5">
        <v>10</v>
      </c>
      <c r="B12" s="15" t="s">
        <v>105</v>
      </c>
      <c r="C12" s="15" t="s">
        <v>104</v>
      </c>
      <c r="D12" s="15" t="s">
        <v>105</v>
      </c>
      <c r="E12" s="15" t="s">
        <v>104</v>
      </c>
      <c r="F12" s="15" t="s">
        <v>104</v>
      </c>
      <c r="G12" s="15" t="s">
        <v>105</v>
      </c>
      <c r="H12" s="15" t="s">
        <v>104</v>
      </c>
      <c r="I12" s="15" t="s">
        <v>105</v>
      </c>
      <c r="J12" s="37"/>
      <c r="K12" s="8">
        <v>3</v>
      </c>
      <c r="L12" s="8">
        <f>K12+36</f>
        <v>39</v>
      </c>
      <c r="M12" s="8">
        <v>6</v>
      </c>
      <c r="N12" s="8">
        <f>M12+152</f>
        <v>158</v>
      </c>
      <c r="O12" s="20">
        <f t="shared" si="0"/>
        <v>0.5</v>
      </c>
      <c r="P12" s="20">
        <f t="shared" si="0"/>
        <v>0.2468354430379747</v>
      </c>
      <c r="Q12" s="9" t="s">
        <v>86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87</v>
      </c>
    </row>
    <row r="14" spans="1:17" ht="10.5" customHeight="1">
      <c r="A14" s="5">
        <v>12</v>
      </c>
      <c r="B14" s="15" t="s">
        <v>105</v>
      </c>
      <c r="C14" s="15" t="s">
        <v>105</v>
      </c>
      <c r="D14" s="15" t="s">
        <v>105</v>
      </c>
      <c r="E14" s="15" t="s">
        <v>104</v>
      </c>
      <c r="F14" s="15" t="s">
        <v>105</v>
      </c>
      <c r="G14" s="15" t="s">
        <v>105</v>
      </c>
      <c r="H14" s="15" t="s">
        <v>105</v>
      </c>
      <c r="I14" s="15" t="s">
        <v>105</v>
      </c>
      <c r="J14" s="37"/>
      <c r="K14" s="8"/>
      <c r="L14" s="8">
        <f>K14+29</f>
        <v>29</v>
      </c>
      <c r="M14" s="8">
        <v>6</v>
      </c>
      <c r="N14" s="8">
        <f>M14+156</f>
        <v>162</v>
      </c>
      <c r="O14" s="20">
        <f>K14/M14</f>
        <v>0</v>
      </c>
      <c r="P14" s="20">
        <f>L14/N14</f>
        <v>0.17901234567901234</v>
      </c>
      <c r="Q14" s="9" t="s">
        <v>88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89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90</v>
      </c>
    </row>
    <row r="17" spans="1:17" ht="10.5" customHeight="1">
      <c r="A17" s="5">
        <v>15</v>
      </c>
      <c r="B17" s="15" t="s">
        <v>104</v>
      </c>
      <c r="C17" s="15" t="s">
        <v>104</v>
      </c>
      <c r="D17" s="15" t="s">
        <v>105</v>
      </c>
      <c r="E17" s="15" t="s">
        <v>104</v>
      </c>
      <c r="F17" s="15" t="s">
        <v>105</v>
      </c>
      <c r="G17" s="15" t="s">
        <v>105</v>
      </c>
      <c r="H17" s="15" t="s">
        <v>105</v>
      </c>
      <c r="I17" s="15" t="s">
        <v>105</v>
      </c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91</v>
      </c>
    </row>
    <row r="18" spans="1:17" ht="10.5" customHeight="1">
      <c r="A18" s="5">
        <v>16</v>
      </c>
      <c r="B18" s="15" t="s">
        <v>105</v>
      </c>
      <c r="C18" s="15" t="s">
        <v>105</v>
      </c>
      <c r="D18" s="15" t="s">
        <v>104</v>
      </c>
      <c r="E18" s="15" t="s">
        <v>104</v>
      </c>
      <c r="F18" s="15" t="s">
        <v>104</v>
      </c>
      <c r="G18" s="15" t="s">
        <v>105</v>
      </c>
      <c r="H18" s="15" t="s">
        <v>104</v>
      </c>
      <c r="I18" s="15" t="s">
        <v>105</v>
      </c>
      <c r="J18" s="37"/>
      <c r="K18" s="8"/>
      <c r="L18" s="8">
        <f>K18+38</f>
        <v>38</v>
      </c>
      <c r="M18" s="8">
        <v>6</v>
      </c>
      <c r="N18" s="8">
        <f>M18+157</f>
        <v>163</v>
      </c>
      <c r="O18" s="20">
        <f>K18/M18</f>
        <v>0</v>
      </c>
      <c r="P18" s="20">
        <f>L18/N18</f>
        <v>0.2331288343558282</v>
      </c>
      <c r="Q18" s="9" t="s">
        <v>92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93</v>
      </c>
    </row>
    <row r="20" spans="1:17" ht="10.5" customHeight="1">
      <c r="A20" s="5">
        <v>18</v>
      </c>
      <c r="B20" s="15" t="s">
        <v>105</v>
      </c>
      <c r="C20" s="15" t="s">
        <v>105</v>
      </c>
      <c r="D20" s="15" t="s">
        <v>105</v>
      </c>
      <c r="E20" s="15" t="s">
        <v>105</v>
      </c>
      <c r="F20" s="15" t="s">
        <v>105</v>
      </c>
      <c r="G20" s="15" t="s">
        <v>104</v>
      </c>
      <c r="H20" s="15" t="s">
        <v>104</v>
      </c>
      <c r="I20" s="15" t="s">
        <v>105</v>
      </c>
      <c r="J20" s="37"/>
      <c r="K20" s="16"/>
      <c r="L20" s="16">
        <f>K20+49</f>
        <v>49</v>
      </c>
      <c r="M20" s="8">
        <v>6</v>
      </c>
      <c r="N20" s="8">
        <f>M20+157</f>
        <v>163</v>
      </c>
      <c r="O20" s="20">
        <f>K20/M20</f>
        <v>0</v>
      </c>
      <c r="P20" s="20">
        <f>L20/N20</f>
        <v>0.3006134969325153</v>
      </c>
      <c r="Q20" s="9" t="s">
        <v>94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95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96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97</v>
      </c>
    </row>
    <row r="24" spans="1:17" ht="10.5" customHeight="1">
      <c r="A24" s="5">
        <v>22</v>
      </c>
      <c r="B24" s="15" t="s">
        <v>105</v>
      </c>
      <c r="C24" s="15" t="s">
        <v>104</v>
      </c>
      <c r="D24" s="15" t="s">
        <v>105</v>
      </c>
      <c r="E24" s="15" t="s">
        <v>104</v>
      </c>
      <c r="F24" s="15" t="s">
        <v>104</v>
      </c>
      <c r="G24" s="15" t="s">
        <v>105</v>
      </c>
      <c r="H24" s="15" t="s">
        <v>105</v>
      </c>
      <c r="I24" s="15" t="s">
        <v>104</v>
      </c>
      <c r="J24" s="37"/>
      <c r="K24" s="8"/>
      <c r="L24" s="8">
        <f>K24+7</f>
        <v>7</v>
      </c>
      <c r="M24" s="16">
        <v>6</v>
      </c>
      <c r="N24" s="8">
        <f>M24+150</f>
        <v>156</v>
      </c>
      <c r="O24" s="20">
        <f>K24/M24</f>
        <v>0</v>
      </c>
      <c r="P24" s="20">
        <f>L24/N24</f>
        <v>0.04487179487179487</v>
      </c>
      <c r="Q24" s="9" t="s">
        <v>98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99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100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101</v>
      </c>
    </row>
    <row r="28" spans="1:17" ht="10.5" customHeight="1">
      <c r="A28" s="5">
        <v>26</v>
      </c>
      <c r="B28" s="15" t="s">
        <v>105</v>
      </c>
      <c r="C28" s="15" t="s">
        <v>105</v>
      </c>
      <c r="D28" s="15" t="s">
        <v>105</v>
      </c>
      <c r="E28" s="15" t="s">
        <v>104</v>
      </c>
      <c r="F28" s="15" t="s">
        <v>104</v>
      </c>
      <c r="G28" s="15" t="s">
        <v>104</v>
      </c>
      <c r="H28" s="15" t="s">
        <v>104</v>
      </c>
      <c r="I28" s="15" t="s">
        <v>105</v>
      </c>
      <c r="J28" s="37"/>
      <c r="K28" s="8"/>
      <c r="L28" s="8">
        <f>K28+40</f>
        <v>40</v>
      </c>
      <c r="M28" s="8">
        <v>6</v>
      </c>
      <c r="N28" s="8">
        <f>M28+131</f>
        <v>137</v>
      </c>
      <c r="O28" s="20">
        <f aca="true" t="shared" si="1" ref="O28:P32">K28/M28</f>
        <v>0</v>
      </c>
      <c r="P28" s="20">
        <f t="shared" si="1"/>
        <v>0.291970802919708</v>
      </c>
      <c r="Q28" s="9" t="s">
        <v>102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103</v>
      </c>
    </row>
    <row r="30" spans="1:17" ht="10.5" customHeight="1">
      <c r="A30" s="5">
        <v>28</v>
      </c>
      <c r="B30" s="15" t="s">
        <v>105</v>
      </c>
      <c r="C30" s="15" t="s">
        <v>105</v>
      </c>
      <c r="D30" s="15" t="s">
        <v>105</v>
      </c>
      <c r="E30" s="15" t="s">
        <v>105</v>
      </c>
      <c r="F30" s="15" t="s">
        <v>105</v>
      </c>
      <c r="G30" s="15" t="s">
        <v>104</v>
      </c>
      <c r="H30" s="15" t="s">
        <v>105</v>
      </c>
      <c r="I30" s="15" t="s">
        <v>105</v>
      </c>
      <c r="J30" s="37"/>
      <c r="K30" s="24"/>
      <c r="L30" s="24">
        <f>K30+18</f>
        <v>18</v>
      </c>
      <c r="M30" s="8">
        <v>6</v>
      </c>
      <c r="N30" s="8">
        <f>M30+99</f>
        <v>105</v>
      </c>
      <c r="O30" s="20">
        <f t="shared" si="1"/>
        <v>0</v>
      </c>
      <c r="P30" s="20">
        <f t="shared" si="1"/>
        <v>0.17142857142857143</v>
      </c>
      <c r="Q30" s="9" t="s">
        <v>20</v>
      </c>
    </row>
    <row r="31" spans="1:17" ht="10.5" customHeight="1">
      <c r="A31" s="5">
        <v>29</v>
      </c>
      <c r="B31" s="15" t="s">
        <v>105</v>
      </c>
      <c r="C31" s="15" t="s">
        <v>104</v>
      </c>
      <c r="D31" s="15" t="s">
        <v>105</v>
      </c>
      <c r="E31" s="15" t="s">
        <v>104</v>
      </c>
      <c r="F31" s="15" t="s">
        <v>104</v>
      </c>
      <c r="G31" s="15" t="s">
        <v>104</v>
      </c>
      <c r="H31" s="15" t="s">
        <v>104</v>
      </c>
      <c r="I31" s="15" t="s">
        <v>105</v>
      </c>
      <c r="J31" s="37"/>
      <c r="K31" s="24">
        <v>1</v>
      </c>
      <c r="L31" s="24">
        <f>K31+14</f>
        <v>15</v>
      </c>
      <c r="M31" s="8">
        <v>6</v>
      </c>
      <c r="N31" s="8">
        <f>M31+92</f>
        <v>98</v>
      </c>
      <c r="O31" s="20">
        <f t="shared" si="1"/>
        <v>0.16666666666666666</v>
      </c>
      <c r="P31" s="20">
        <f t="shared" si="1"/>
        <v>0.15306122448979592</v>
      </c>
      <c r="Q31" s="9" t="s">
        <v>22</v>
      </c>
    </row>
    <row r="32" spans="1:17" ht="10.5" customHeight="1">
      <c r="A32" s="5">
        <v>30</v>
      </c>
      <c r="B32" s="15" t="s">
        <v>104</v>
      </c>
      <c r="C32" s="15" t="s">
        <v>104</v>
      </c>
      <c r="D32" s="15" t="s">
        <v>104</v>
      </c>
      <c r="E32" s="15" t="s">
        <v>104</v>
      </c>
      <c r="F32" s="15" t="s">
        <v>104</v>
      </c>
      <c r="G32" s="15" t="s">
        <v>105</v>
      </c>
      <c r="H32" s="15" t="s">
        <v>104</v>
      </c>
      <c r="I32" s="15" t="s">
        <v>105</v>
      </c>
      <c r="J32" s="37"/>
      <c r="K32" s="24"/>
      <c r="L32" s="24">
        <f>K32+27</f>
        <v>27</v>
      </c>
      <c r="M32" s="16">
        <v>6</v>
      </c>
      <c r="N32" s="8">
        <f>M32+114</f>
        <v>120</v>
      </c>
      <c r="O32" s="20">
        <f t="shared" si="1"/>
        <v>0</v>
      </c>
      <c r="P32" s="20">
        <f t="shared" si="1"/>
        <v>0.225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105</v>
      </c>
      <c r="C35" s="15" t="s">
        <v>104</v>
      </c>
      <c r="D35" s="15" t="s">
        <v>105</v>
      </c>
      <c r="E35" s="15" t="s">
        <v>104</v>
      </c>
      <c r="F35" s="15" t="s">
        <v>104</v>
      </c>
      <c r="G35" s="15" t="s">
        <v>105</v>
      </c>
      <c r="H35" s="15" t="s">
        <v>104</v>
      </c>
      <c r="I35" s="15" t="s">
        <v>104</v>
      </c>
      <c r="J35" s="37"/>
      <c r="K35" s="24">
        <v>1</v>
      </c>
      <c r="L35" s="24">
        <f>K35+23</f>
        <v>24</v>
      </c>
      <c r="M35" s="8">
        <v>6</v>
      </c>
      <c r="N35" s="8">
        <f>M35+92</f>
        <v>98</v>
      </c>
      <c r="O35" s="20">
        <f>K35/M35</f>
        <v>0.16666666666666666</v>
      </c>
      <c r="P35" s="20">
        <f>L35/N35</f>
        <v>0.24489795918367346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2</v>
      </c>
      <c r="C38" s="1">
        <f t="shared" si="2"/>
        <v>9</v>
      </c>
      <c r="D38" s="1">
        <f t="shared" si="2"/>
        <v>4</v>
      </c>
      <c r="E38" s="1">
        <f t="shared" si="2"/>
        <v>12</v>
      </c>
      <c r="F38" s="1">
        <f t="shared" si="2"/>
        <v>8</v>
      </c>
      <c r="G38" s="1">
        <f t="shared" si="2"/>
        <v>4</v>
      </c>
      <c r="H38" s="1">
        <f t="shared" si="2"/>
        <v>9</v>
      </c>
      <c r="I38" s="1">
        <f t="shared" si="2"/>
        <v>4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12</v>
      </c>
      <c r="C39" s="1">
        <f t="shared" si="3"/>
        <v>5</v>
      </c>
      <c r="D39" s="1">
        <f t="shared" si="3"/>
        <v>10</v>
      </c>
      <c r="E39" s="1">
        <f t="shared" si="3"/>
        <v>2</v>
      </c>
      <c r="F39" s="1">
        <f t="shared" si="3"/>
        <v>6</v>
      </c>
      <c r="G39" s="1">
        <f t="shared" si="3"/>
        <v>10</v>
      </c>
      <c r="H39" s="1">
        <f t="shared" si="3"/>
        <v>5</v>
      </c>
      <c r="I39" s="1">
        <f t="shared" si="3"/>
        <v>10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104</v>
      </c>
      <c r="R40" s="15" t="s">
        <v>105</v>
      </c>
    </row>
    <row r="41" spans="1:17" ht="10.5" customHeight="1">
      <c r="A41" s="7" t="s">
        <v>104</v>
      </c>
      <c r="B41" s="11">
        <f aca="true" t="shared" si="5" ref="B41:J41">B38/B40</f>
        <v>0.14285714285714285</v>
      </c>
      <c r="C41" s="11">
        <f t="shared" si="5"/>
        <v>0.6428571428571429</v>
      </c>
      <c r="D41" s="11">
        <f t="shared" si="5"/>
        <v>0.2857142857142857</v>
      </c>
      <c r="E41" s="11">
        <f t="shared" si="5"/>
        <v>0.8571428571428571</v>
      </c>
      <c r="F41" s="11">
        <f t="shared" si="5"/>
        <v>0.5714285714285714</v>
      </c>
      <c r="G41" s="11">
        <f t="shared" si="5"/>
        <v>0.2857142857142857</v>
      </c>
      <c r="H41" s="11">
        <f t="shared" si="5"/>
        <v>0.6428571428571429</v>
      </c>
      <c r="I41" s="11">
        <f t="shared" si="5"/>
        <v>0.2857142857142857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105</v>
      </c>
      <c r="B42" s="11">
        <f aca="true" t="shared" si="6" ref="B42:J42">B39/B40</f>
        <v>0.8571428571428571</v>
      </c>
      <c r="C42" s="11">
        <f t="shared" si="6"/>
        <v>0.35714285714285715</v>
      </c>
      <c r="D42" s="11">
        <f t="shared" si="6"/>
        <v>0.7142857142857143</v>
      </c>
      <c r="E42" s="11">
        <f t="shared" si="6"/>
        <v>0.14285714285714285</v>
      </c>
      <c r="F42" s="11">
        <f t="shared" si="6"/>
        <v>0.42857142857142855</v>
      </c>
      <c r="G42" s="11">
        <f t="shared" si="6"/>
        <v>0.7142857142857143</v>
      </c>
      <c r="H42" s="11">
        <f t="shared" si="6"/>
        <v>0.35714285714285715</v>
      </c>
      <c r="I42" s="11">
        <f t="shared" si="6"/>
        <v>0.7142857142857143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106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107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108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70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43" t="s">
        <v>64</v>
      </c>
      <c r="C2" s="43" t="s">
        <v>64</v>
      </c>
      <c r="D2" s="43" t="s">
        <v>65</v>
      </c>
      <c r="E2" s="43" t="s">
        <v>65</v>
      </c>
      <c r="F2" s="43" t="s">
        <v>65</v>
      </c>
      <c r="G2" s="43" t="s">
        <v>65</v>
      </c>
      <c r="H2" s="43" t="s">
        <v>65</v>
      </c>
      <c r="I2" s="43" t="s">
        <v>65</v>
      </c>
      <c r="J2" s="37"/>
      <c r="K2" s="8">
        <v>1</v>
      </c>
      <c r="L2" s="8">
        <f>K2+37</f>
        <v>38</v>
      </c>
      <c r="M2" s="8">
        <v>5</v>
      </c>
      <c r="N2" s="8">
        <f>157+M2</f>
        <v>162</v>
      </c>
      <c r="O2" s="20">
        <f>K2/M2</f>
        <v>0.2</v>
      </c>
      <c r="P2" s="20">
        <f>L2/N2</f>
        <v>0.2345679012345679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56</v>
      </c>
      <c r="E8" s="15" t="s">
        <v>55</v>
      </c>
      <c r="F8" s="15" t="s">
        <v>56</v>
      </c>
      <c r="G8" s="15" t="s">
        <v>56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5</v>
      </c>
      <c r="N8" s="8">
        <f>156+M8</f>
        <v>161</v>
      </c>
      <c r="O8" s="20">
        <f>K8/M8</f>
        <v>0.2</v>
      </c>
      <c r="P8" s="20">
        <f>L8/N8</f>
        <v>0.36024844720496896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5" t="s">
        <v>71</v>
      </c>
      <c r="C11" s="45" t="s">
        <v>71</v>
      </c>
      <c r="D11" s="45" t="s">
        <v>72</v>
      </c>
      <c r="E11" s="45" t="s">
        <v>71</v>
      </c>
      <c r="F11" s="45" t="s">
        <v>72</v>
      </c>
      <c r="G11" s="45" t="s">
        <v>72</v>
      </c>
      <c r="H11" s="45" t="s">
        <v>72</v>
      </c>
      <c r="I11" s="45" t="s">
        <v>71</v>
      </c>
      <c r="J11" s="37"/>
      <c r="K11" s="8">
        <v>2</v>
      </c>
      <c r="L11" s="8">
        <f>K11+37</f>
        <v>39</v>
      </c>
      <c r="M11" s="8">
        <v>5</v>
      </c>
      <c r="N11" s="8">
        <f>147+M11</f>
        <v>152</v>
      </c>
      <c r="O11" s="20">
        <f t="shared" si="0"/>
        <v>0.4</v>
      </c>
      <c r="P11" s="20">
        <f t="shared" si="0"/>
        <v>0.2565789473684211</v>
      </c>
      <c r="Q11" s="9" t="s">
        <v>36</v>
      </c>
    </row>
    <row r="12" spans="1:17" ht="10.5" customHeight="1">
      <c r="A12" s="5">
        <v>10</v>
      </c>
      <c r="B12" s="45" t="s">
        <v>71</v>
      </c>
      <c r="C12" s="45" t="s">
        <v>71</v>
      </c>
      <c r="D12" s="45" t="s">
        <v>72</v>
      </c>
      <c r="E12" s="45" t="s">
        <v>71</v>
      </c>
      <c r="F12" s="45" t="s">
        <v>72</v>
      </c>
      <c r="G12" s="45" t="s">
        <v>72</v>
      </c>
      <c r="H12" s="45" t="s">
        <v>72</v>
      </c>
      <c r="I12" s="45" t="s">
        <v>71</v>
      </c>
      <c r="J12" s="37"/>
      <c r="K12" s="8">
        <v>3</v>
      </c>
      <c r="L12" s="8">
        <f>K12+36</f>
        <v>39</v>
      </c>
      <c r="M12" s="8">
        <v>5</v>
      </c>
      <c r="N12" s="8">
        <f>M12+152</f>
        <v>157</v>
      </c>
      <c r="O12" s="20">
        <f t="shared" si="0"/>
        <v>0.6</v>
      </c>
      <c r="P12" s="20">
        <f t="shared" si="0"/>
        <v>0.2484076433121019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55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63</v>
      </c>
      <c r="I14" s="15" t="s">
        <v>55</v>
      </c>
      <c r="J14" s="37"/>
      <c r="K14" s="8"/>
      <c r="L14" s="8">
        <f>K14+29</f>
        <v>29</v>
      </c>
      <c r="M14" s="8">
        <v>5</v>
      </c>
      <c r="N14" s="8">
        <f>M14+156</f>
        <v>161</v>
      </c>
      <c r="O14" s="20">
        <f>K14/M14</f>
        <v>0</v>
      </c>
      <c r="P14" s="20">
        <f>L14/N14</f>
        <v>0.18012422360248448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55</v>
      </c>
      <c r="H17" s="15" t="s">
        <v>55</v>
      </c>
      <c r="I17" s="15" t="s">
        <v>55</v>
      </c>
      <c r="J17" s="37"/>
      <c r="K17" s="8">
        <v>1</v>
      </c>
      <c r="L17" s="8">
        <f>K17+20</f>
        <v>21</v>
      </c>
      <c r="M17" s="8">
        <v>5</v>
      </c>
      <c r="N17" s="8">
        <f>M17+111</f>
        <v>116</v>
      </c>
      <c r="O17" s="20">
        <f>K17/M17</f>
        <v>0.2</v>
      </c>
      <c r="P17" s="20">
        <f>L17/N17</f>
        <v>0.1810344827586207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56</v>
      </c>
      <c r="F18" s="15" t="s">
        <v>56</v>
      </c>
      <c r="G18" s="15" t="s">
        <v>56</v>
      </c>
      <c r="H18" s="15" t="s">
        <v>56</v>
      </c>
      <c r="I18" s="15" t="s">
        <v>55</v>
      </c>
      <c r="J18" s="37"/>
      <c r="K18" s="8"/>
      <c r="L18" s="8">
        <f>K18+38</f>
        <v>38</v>
      </c>
      <c r="M18" s="8">
        <v>5</v>
      </c>
      <c r="N18" s="8">
        <f>M18+157</f>
        <v>162</v>
      </c>
      <c r="O18" s="20">
        <f>K18/M18</f>
        <v>0</v>
      </c>
      <c r="P18" s="20">
        <f>L18/N18</f>
        <v>0.2345679012345679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56</v>
      </c>
      <c r="F20" s="15" t="s">
        <v>56</v>
      </c>
      <c r="G20" s="15" t="s">
        <v>55</v>
      </c>
      <c r="H20" s="15" t="s">
        <v>55</v>
      </c>
      <c r="I20" s="15" t="s">
        <v>55</v>
      </c>
      <c r="J20" s="37"/>
      <c r="K20" s="16"/>
      <c r="L20" s="16">
        <f>K20+49</f>
        <v>49</v>
      </c>
      <c r="M20" s="8">
        <v>5</v>
      </c>
      <c r="N20" s="8">
        <f>M20+157</f>
        <v>162</v>
      </c>
      <c r="O20" s="20">
        <f>K20/M20</f>
        <v>0</v>
      </c>
      <c r="P20" s="20">
        <f>L20/N20</f>
        <v>0.30246913580246915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55</v>
      </c>
      <c r="F24" s="15" t="s">
        <v>55</v>
      </c>
      <c r="G24" s="15" t="s">
        <v>55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5</v>
      </c>
      <c r="N24" s="8">
        <f>M24+150</f>
        <v>155</v>
      </c>
      <c r="O24" s="20">
        <f>K24/M24</f>
        <v>0</v>
      </c>
      <c r="P24" s="20">
        <f>L24/N24</f>
        <v>0.04516129032258064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56</v>
      </c>
      <c r="E28" s="15" t="s">
        <v>55</v>
      </c>
      <c r="F28" s="15" t="s">
        <v>55</v>
      </c>
      <c r="G28" s="15" t="s">
        <v>56</v>
      </c>
      <c r="H28" s="15" t="s">
        <v>56</v>
      </c>
      <c r="I28" s="15" t="s">
        <v>56</v>
      </c>
      <c r="J28" s="37"/>
      <c r="K28" s="8"/>
      <c r="L28" s="8">
        <f>K28+40</f>
        <v>40</v>
      </c>
      <c r="M28" s="8">
        <v>5</v>
      </c>
      <c r="N28" s="8">
        <f>M28+131</f>
        <v>136</v>
      </c>
      <c r="O28" s="20">
        <f aca="true" t="shared" si="1" ref="O28:P32">K28/M28</f>
        <v>0</v>
      </c>
      <c r="P28" s="20">
        <f t="shared" si="1"/>
        <v>0.29411764705882354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63</v>
      </c>
      <c r="C30" s="15" t="s">
        <v>55</v>
      </c>
      <c r="D30" s="15" t="s">
        <v>56</v>
      </c>
      <c r="E30" s="15" t="s">
        <v>55</v>
      </c>
      <c r="F30" s="15" t="s">
        <v>56</v>
      </c>
      <c r="G30" s="15" t="s">
        <v>56</v>
      </c>
      <c r="H30" s="15" t="s">
        <v>55</v>
      </c>
      <c r="I30" s="15" t="s">
        <v>56</v>
      </c>
      <c r="J30" s="37"/>
      <c r="K30" s="24"/>
      <c r="L30" s="24">
        <f>K30+18</f>
        <v>18</v>
      </c>
      <c r="M30" s="8">
        <v>5</v>
      </c>
      <c r="N30" s="8">
        <f>M30+99</f>
        <v>104</v>
      </c>
      <c r="O30" s="20">
        <f t="shared" si="1"/>
        <v>0</v>
      </c>
      <c r="P30" s="20">
        <f t="shared" si="1"/>
        <v>0.17307692307692307</v>
      </c>
      <c r="Q30" s="9" t="s">
        <v>20</v>
      </c>
    </row>
    <row r="31" spans="1:17" ht="10.5" customHeight="1">
      <c r="A31" s="5">
        <v>29</v>
      </c>
      <c r="B31" s="43" t="s">
        <v>64</v>
      </c>
      <c r="C31" s="43" t="s">
        <v>64</v>
      </c>
      <c r="D31" s="43" t="s">
        <v>65</v>
      </c>
      <c r="E31" s="43" t="s">
        <v>65</v>
      </c>
      <c r="F31" s="43" t="s">
        <v>65</v>
      </c>
      <c r="G31" s="43" t="s">
        <v>65</v>
      </c>
      <c r="H31" s="43" t="s">
        <v>65</v>
      </c>
      <c r="I31" s="43" t="s">
        <v>65</v>
      </c>
      <c r="J31" s="37"/>
      <c r="K31" s="24">
        <v>1</v>
      </c>
      <c r="L31" s="24">
        <f>K31+14</f>
        <v>15</v>
      </c>
      <c r="M31" s="8">
        <v>5</v>
      </c>
      <c r="N31" s="8">
        <f>M31+92</f>
        <v>97</v>
      </c>
      <c r="O31" s="20">
        <f t="shared" si="1"/>
        <v>0.2</v>
      </c>
      <c r="P31" s="20">
        <f t="shared" si="1"/>
        <v>0.15463917525773196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56</v>
      </c>
      <c r="E32" s="15" t="s">
        <v>56</v>
      </c>
      <c r="F32" s="15" t="s">
        <v>56</v>
      </c>
      <c r="G32" s="15" t="s">
        <v>55</v>
      </c>
      <c r="H32" s="15" t="s">
        <v>55</v>
      </c>
      <c r="I32" s="15" t="s">
        <v>55</v>
      </c>
      <c r="J32" s="37"/>
      <c r="K32" s="24"/>
      <c r="L32" s="24">
        <f>K32+27</f>
        <v>27</v>
      </c>
      <c r="M32" s="16">
        <v>5</v>
      </c>
      <c r="N32" s="8">
        <f>M32+114</f>
        <v>119</v>
      </c>
      <c r="O32" s="20">
        <f t="shared" si="1"/>
        <v>0</v>
      </c>
      <c r="P32" s="20">
        <f t="shared" si="1"/>
        <v>0.226890756302521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55</v>
      </c>
      <c r="E35" s="15" t="s">
        <v>56</v>
      </c>
      <c r="F35" s="15" t="s">
        <v>56</v>
      </c>
      <c r="G35" s="15" t="s">
        <v>56</v>
      </c>
      <c r="H35" s="15" t="s">
        <v>55</v>
      </c>
      <c r="I35" s="15" t="s">
        <v>55</v>
      </c>
      <c r="J35" s="37"/>
      <c r="K35" s="24">
        <v>1</v>
      </c>
      <c r="L35" s="24">
        <f>K35+23</f>
        <v>24</v>
      </c>
      <c r="M35" s="8">
        <v>5</v>
      </c>
      <c r="N35" s="8">
        <f>M35+92</f>
        <v>97</v>
      </c>
      <c r="O35" s="20">
        <f>K35/M35</f>
        <v>0.2</v>
      </c>
      <c r="P35" s="20">
        <f>L35/N35</f>
        <v>0.24742268041237114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11</v>
      </c>
      <c r="C38" s="1">
        <f t="shared" si="2"/>
        <v>12</v>
      </c>
      <c r="D38" s="1">
        <f t="shared" si="2"/>
        <v>1</v>
      </c>
      <c r="E38" s="1">
        <f t="shared" si="2"/>
        <v>8</v>
      </c>
      <c r="F38" s="1">
        <f t="shared" si="2"/>
        <v>2</v>
      </c>
      <c r="G38" s="1">
        <f t="shared" si="2"/>
        <v>4</v>
      </c>
      <c r="H38" s="1">
        <f t="shared" si="2"/>
        <v>6</v>
      </c>
      <c r="I38" s="1">
        <f t="shared" si="2"/>
        <v>9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13</v>
      </c>
      <c r="E39" s="1">
        <f t="shared" si="3"/>
        <v>6</v>
      </c>
      <c r="F39" s="1">
        <f t="shared" si="3"/>
        <v>12</v>
      </c>
      <c r="G39" s="1">
        <f t="shared" si="3"/>
        <v>10</v>
      </c>
      <c r="H39" s="1">
        <f t="shared" si="3"/>
        <v>7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0.7857142857142857</v>
      </c>
      <c r="C41" s="11">
        <f t="shared" si="5"/>
        <v>0.8571428571428571</v>
      </c>
      <c r="D41" s="11">
        <f t="shared" si="5"/>
        <v>0.07142857142857142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0.2857142857142857</v>
      </c>
      <c r="H41" s="11">
        <f t="shared" si="5"/>
        <v>0.42857142857142855</v>
      </c>
      <c r="I41" s="11">
        <f t="shared" si="5"/>
        <v>0.6428571428571429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0.9285714285714286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0.7142857142857143</v>
      </c>
      <c r="H42" s="11">
        <f t="shared" si="6"/>
        <v>0.5</v>
      </c>
      <c r="I42" s="11">
        <f t="shared" si="6"/>
        <v>0.35714285714285715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73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70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55</v>
      </c>
      <c r="E2" s="15" t="s">
        <v>56</v>
      </c>
      <c r="F2" s="15" t="s">
        <v>56</v>
      </c>
      <c r="G2" s="15" t="s">
        <v>56</v>
      </c>
      <c r="H2" s="15" t="s">
        <v>55</v>
      </c>
      <c r="I2" s="15" t="s">
        <v>55</v>
      </c>
      <c r="J2" s="37"/>
      <c r="K2" s="8">
        <v>0</v>
      </c>
      <c r="L2" s="8">
        <f>K2+37</f>
        <v>37</v>
      </c>
      <c r="M2" s="8">
        <v>4</v>
      </c>
      <c r="N2" s="8">
        <f>157+M2</f>
        <v>161</v>
      </c>
      <c r="O2" s="20">
        <f>K2/M2</f>
        <v>0</v>
      </c>
      <c r="P2" s="20">
        <f>L2/N2</f>
        <v>0.22981366459627328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44" t="s">
        <v>64</v>
      </c>
      <c r="C8" s="44" t="s">
        <v>65</v>
      </c>
      <c r="D8" s="44" t="s">
        <v>65</v>
      </c>
      <c r="E8" s="44" t="s">
        <v>64</v>
      </c>
      <c r="F8" s="44" t="s">
        <v>65</v>
      </c>
      <c r="G8" s="44" t="s">
        <v>64</v>
      </c>
      <c r="H8" s="44" t="s">
        <v>65</v>
      </c>
      <c r="I8" s="44" t="s">
        <v>65</v>
      </c>
      <c r="J8" s="37"/>
      <c r="K8" s="8">
        <v>1</v>
      </c>
      <c r="L8" s="8">
        <f>K8+57</f>
        <v>58</v>
      </c>
      <c r="M8" s="8">
        <v>4</v>
      </c>
      <c r="N8" s="8">
        <f>156+M8</f>
        <v>160</v>
      </c>
      <c r="O8" s="20">
        <f>K8/M8</f>
        <v>0.25</v>
      </c>
      <c r="P8" s="20">
        <f>L8/N8</f>
        <v>0.3625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56</v>
      </c>
      <c r="C11" s="15" t="s">
        <v>55</v>
      </c>
      <c r="D11" s="15" t="s">
        <v>55</v>
      </c>
      <c r="E11" s="15" t="s">
        <v>56</v>
      </c>
      <c r="F11" s="15" t="s">
        <v>56</v>
      </c>
      <c r="G11" s="15" t="s">
        <v>55</v>
      </c>
      <c r="H11" s="15" t="s">
        <v>56</v>
      </c>
      <c r="I11" s="15" t="s">
        <v>55</v>
      </c>
      <c r="J11" s="37"/>
      <c r="K11" s="8">
        <v>1</v>
      </c>
      <c r="L11" s="8">
        <f>K11+37</f>
        <v>38</v>
      </c>
      <c r="M11" s="8">
        <v>4</v>
      </c>
      <c r="N11" s="8">
        <f>147+M11</f>
        <v>151</v>
      </c>
      <c r="O11" s="20">
        <f t="shared" si="0"/>
        <v>0.25</v>
      </c>
      <c r="P11" s="20">
        <f t="shared" si="0"/>
        <v>0.25165562913907286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55</v>
      </c>
      <c r="D12" s="15" t="s">
        <v>55</v>
      </c>
      <c r="E12" s="15" t="s">
        <v>55</v>
      </c>
      <c r="F12" s="15" t="s">
        <v>56</v>
      </c>
      <c r="G12" s="15" t="s">
        <v>55</v>
      </c>
      <c r="H12" s="15" t="s">
        <v>55</v>
      </c>
      <c r="I12" s="15" t="s">
        <v>55</v>
      </c>
      <c r="J12" s="37"/>
      <c r="K12" s="8">
        <v>2</v>
      </c>
      <c r="L12" s="8">
        <f>K12+36</f>
        <v>38</v>
      </c>
      <c r="M12" s="8">
        <v>4</v>
      </c>
      <c r="N12" s="8">
        <f>M12+152</f>
        <v>156</v>
      </c>
      <c r="O12" s="20">
        <f t="shared" si="0"/>
        <v>0.5</v>
      </c>
      <c r="P12" s="20">
        <f t="shared" si="0"/>
        <v>0.24358974358974358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55</v>
      </c>
      <c r="D14" s="15" t="s">
        <v>55</v>
      </c>
      <c r="E14" s="15" t="s">
        <v>56</v>
      </c>
      <c r="F14" s="15" t="s">
        <v>55</v>
      </c>
      <c r="G14" s="15" t="s">
        <v>55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4</v>
      </c>
      <c r="N14" s="8">
        <f>M14+156</f>
        <v>160</v>
      </c>
      <c r="O14" s="20">
        <f>K14/M14</f>
        <v>0</v>
      </c>
      <c r="P14" s="20">
        <f>L14/N14</f>
        <v>0.18125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56</v>
      </c>
      <c r="H17" s="15" t="s">
        <v>55</v>
      </c>
      <c r="I17" s="15" t="s">
        <v>55</v>
      </c>
      <c r="J17" s="37"/>
      <c r="K17" s="8">
        <v>1</v>
      </c>
      <c r="L17" s="8">
        <f>K17+20</f>
        <v>21</v>
      </c>
      <c r="M17" s="8">
        <v>4</v>
      </c>
      <c r="N17" s="8">
        <f>M17+111</f>
        <v>115</v>
      </c>
      <c r="O17" s="20">
        <f>K17/M17</f>
        <v>0.25</v>
      </c>
      <c r="P17" s="20">
        <f>L17/N17</f>
        <v>0.1826086956521739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55</v>
      </c>
      <c r="E18" s="15" t="s">
        <v>56</v>
      </c>
      <c r="F18" s="15" t="s">
        <v>56</v>
      </c>
      <c r="G18" s="15" t="s">
        <v>56</v>
      </c>
      <c r="H18" s="15" t="s">
        <v>55</v>
      </c>
      <c r="I18" s="15" t="s">
        <v>55</v>
      </c>
      <c r="J18" s="37"/>
      <c r="K18" s="8"/>
      <c r="L18" s="8">
        <f>K18+38</f>
        <v>38</v>
      </c>
      <c r="M18" s="8">
        <v>4</v>
      </c>
      <c r="N18" s="8">
        <f>M18+157</f>
        <v>161</v>
      </c>
      <c r="O18" s="20">
        <f>K18/M18</f>
        <v>0</v>
      </c>
      <c r="P18" s="20">
        <f>L18/N18</f>
        <v>0.2360248447204969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55</v>
      </c>
      <c r="E20" s="15" t="s">
        <v>55</v>
      </c>
      <c r="F20" s="15" t="s">
        <v>56</v>
      </c>
      <c r="G20" s="15" t="s">
        <v>55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4</v>
      </c>
      <c r="N20" s="8">
        <f>M20+157</f>
        <v>161</v>
      </c>
      <c r="O20" s="20">
        <f>K20/M20</f>
        <v>0</v>
      </c>
      <c r="P20" s="20">
        <f>L20/N20</f>
        <v>0.30434782608695654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56</v>
      </c>
      <c r="F24" s="15" t="s">
        <v>55</v>
      </c>
      <c r="G24" s="15" t="s">
        <v>56</v>
      </c>
      <c r="H24" s="15" t="s">
        <v>56</v>
      </c>
      <c r="I24" s="15" t="s">
        <v>55</v>
      </c>
      <c r="J24" s="37"/>
      <c r="K24" s="8"/>
      <c r="L24" s="8">
        <f>K24+7</f>
        <v>7</v>
      </c>
      <c r="M24" s="16">
        <v>4</v>
      </c>
      <c r="N24" s="8">
        <f>M24+150</f>
        <v>154</v>
      </c>
      <c r="O24" s="20">
        <f>K24/M24</f>
        <v>0</v>
      </c>
      <c r="P24" s="20">
        <f>L24/N24</f>
        <v>0.045454545454545456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55</v>
      </c>
      <c r="E28" s="15" t="s">
        <v>55</v>
      </c>
      <c r="F28" s="15" t="s">
        <v>55</v>
      </c>
      <c r="G28" s="15" t="s">
        <v>63</v>
      </c>
      <c r="H28" s="15" t="s">
        <v>55</v>
      </c>
      <c r="I28" s="15" t="s">
        <v>55</v>
      </c>
      <c r="J28" s="37"/>
      <c r="K28" s="8"/>
      <c r="L28" s="8">
        <f>K28+40</f>
        <v>40</v>
      </c>
      <c r="M28" s="8">
        <v>4</v>
      </c>
      <c r="N28" s="8">
        <f>M28+131</f>
        <v>135</v>
      </c>
      <c r="O28" s="20">
        <f aca="true" t="shared" si="1" ref="O28:P32">K28/M28</f>
        <v>0</v>
      </c>
      <c r="P28" s="20">
        <f t="shared" si="1"/>
        <v>0.2962962962962963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55</v>
      </c>
      <c r="E30" s="15" t="s">
        <v>56</v>
      </c>
      <c r="F30" s="15" t="s">
        <v>56</v>
      </c>
      <c r="G30" s="15" t="s">
        <v>55</v>
      </c>
      <c r="H30" s="15" t="s">
        <v>56</v>
      </c>
      <c r="I30" s="15" t="s">
        <v>56</v>
      </c>
      <c r="J30" s="37"/>
      <c r="K30" s="24"/>
      <c r="L30" s="24">
        <f>K30+18</f>
        <v>18</v>
      </c>
      <c r="M30" s="8">
        <v>4</v>
      </c>
      <c r="N30" s="8">
        <f>M30+99</f>
        <v>103</v>
      </c>
      <c r="O30" s="20">
        <f t="shared" si="1"/>
        <v>0</v>
      </c>
      <c r="P30" s="20">
        <f t="shared" si="1"/>
        <v>0.17475728155339806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55</v>
      </c>
      <c r="E31" s="15" t="s">
        <v>55</v>
      </c>
      <c r="F31" s="15" t="s">
        <v>56</v>
      </c>
      <c r="G31" s="15" t="s">
        <v>56</v>
      </c>
      <c r="H31" s="15" t="s">
        <v>55</v>
      </c>
      <c r="I31" s="15" t="s">
        <v>55</v>
      </c>
      <c r="J31" s="37"/>
      <c r="K31" s="24"/>
      <c r="L31" s="24">
        <f>K31+14</f>
        <v>14</v>
      </c>
      <c r="M31" s="8">
        <v>4</v>
      </c>
      <c r="N31" s="8">
        <f>M31+92</f>
        <v>96</v>
      </c>
      <c r="O31" s="20">
        <f t="shared" si="1"/>
        <v>0</v>
      </c>
      <c r="P31" s="20">
        <f t="shared" si="1"/>
        <v>0.14583333333333334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56</v>
      </c>
      <c r="G32" s="15" t="s">
        <v>56</v>
      </c>
      <c r="H32" s="15" t="s">
        <v>56</v>
      </c>
      <c r="I32" s="15" t="s">
        <v>55</v>
      </c>
      <c r="J32" s="37"/>
      <c r="K32" s="24"/>
      <c r="L32" s="24">
        <f>K32+27</f>
        <v>27</v>
      </c>
      <c r="M32" s="16">
        <v>4</v>
      </c>
      <c r="N32" s="8">
        <f>M32+114</f>
        <v>118</v>
      </c>
      <c r="O32" s="20">
        <f t="shared" si="1"/>
        <v>0</v>
      </c>
      <c r="P32" s="20">
        <f t="shared" si="1"/>
        <v>0.2288135593220339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44" t="s">
        <v>64</v>
      </c>
      <c r="C35" s="44" t="s">
        <v>65</v>
      </c>
      <c r="D35" s="44" t="s">
        <v>65</v>
      </c>
      <c r="E35" s="44" t="s">
        <v>64</v>
      </c>
      <c r="F35" s="44" t="s">
        <v>65</v>
      </c>
      <c r="G35" s="44" t="s">
        <v>64</v>
      </c>
      <c r="H35" s="44" t="s">
        <v>65</v>
      </c>
      <c r="I35" s="44" t="s">
        <v>65</v>
      </c>
      <c r="J35" s="37"/>
      <c r="K35" s="24">
        <v>1</v>
      </c>
      <c r="L35" s="24">
        <f>K35+23</f>
        <v>24</v>
      </c>
      <c r="M35" s="8">
        <v>4</v>
      </c>
      <c r="N35" s="8">
        <f>M35+92</f>
        <v>96</v>
      </c>
      <c r="O35" s="20">
        <f>K35/M35</f>
        <v>0.25</v>
      </c>
      <c r="P35" s="20">
        <f>L35/N35</f>
        <v>0.25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8</v>
      </c>
      <c r="C38" s="1">
        <f t="shared" si="2"/>
        <v>6</v>
      </c>
      <c r="D38" s="1">
        <f t="shared" si="2"/>
        <v>10</v>
      </c>
      <c r="E38" s="1">
        <f t="shared" si="2"/>
        <v>8</v>
      </c>
      <c r="F38" s="1">
        <f t="shared" si="2"/>
        <v>3</v>
      </c>
      <c r="G38" s="1">
        <f t="shared" si="2"/>
        <v>7</v>
      </c>
      <c r="H38" s="1">
        <f t="shared" si="2"/>
        <v>6</v>
      </c>
      <c r="I38" s="1">
        <f t="shared" si="2"/>
        <v>9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6</v>
      </c>
      <c r="C39" s="1">
        <f t="shared" si="3"/>
        <v>8</v>
      </c>
      <c r="D39" s="1">
        <f t="shared" si="3"/>
        <v>4</v>
      </c>
      <c r="E39" s="1">
        <f t="shared" si="3"/>
        <v>6</v>
      </c>
      <c r="F39" s="1">
        <f t="shared" si="3"/>
        <v>11</v>
      </c>
      <c r="G39" s="1">
        <f t="shared" si="3"/>
        <v>6</v>
      </c>
      <c r="H39" s="1">
        <f t="shared" si="3"/>
        <v>8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0.7142857142857143</v>
      </c>
      <c r="E41" s="11">
        <f t="shared" si="5"/>
        <v>0.5714285714285714</v>
      </c>
      <c r="F41" s="11">
        <f t="shared" si="5"/>
        <v>0.21428571428571427</v>
      </c>
      <c r="G41" s="11">
        <f t="shared" si="5"/>
        <v>0.5</v>
      </c>
      <c r="H41" s="11">
        <f t="shared" si="5"/>
        <v>0.42857142857142855</v>
      </c>
      <c r="I41" s="11">
        <f t="shared" si="5"/>
        <v>0.6428571428571429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0.2857142857142857</v>
      </c>
      <c r="E42" s="11">
        <f t="shared" si="6"/>
        <v>0.42857142857142855</v>
      </c>
      <c r="F42" s="11">
        <f t="shared" si="6"/>
        <v>0.7857142857142857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0.35714285714285715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55</v>
      </c>
      <c r="E2" s="15" t="s">
        <v>56</v>
      </c>
      <c r="F2" s="15" t="s">
        <v>55</v>
      </c>
      <c r="G2" s="15" t="s">
        <v>56</v>
      </c>
      <c r="H2" s="15" t="s">
        <v>56</v>
      </c>
      <c r="I2" s="15" t="s">
        <v>55</v>
      </c>
      <c r="J2" s="37" t="s">
        <v>69</v>
      </c>
      <c r="K2" s="8">
        <v>0</v>
      </c>
      <c r="L2" s="8">
        <f>K2+37</f>
        <v>37</v>
      </c>
      <c r="M2" s="8">
        <v>3</v>
      </c>
      <c r="N2" s="8">
        <f>157+M2</f>
        <v>160</v>
      </c>
      <c r="O2" s="20">
        <f>K2/M2</f>
        <v>0</v>
      </c>
      <c r="P2" s="20">
        <f>L2/N2</f>
        <v>0.23125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56</v>
      </c>
      <c r="D8" s="15" t="s">
        <v>56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55</v>
      </c>
      <c r="J8" s="37"/>
      <c r="K8" s="8"/>
      <c r="L8" s="8">
        <f>K8+57</f>
        <v>57</v>
      </c>
      <c r="M8" s="8">
        <v>3</v>
      </c>
      <c r="N8" s="8">
        <f>156+M8</f>
        <v>159</v>
      </c>
      <c r="O8" s="20">
        <f>K8/M8</f>
        <v>0</v>
      </c>
      <c r="P8" s="20">
        <f>L8/N8</f>
        <v>0.3584905660377358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3" t="s">
        <v>64</v>
      </c>
      <c r="C11" s="43" t="s">
        <v>65</v>
      </c>
      <c r="D11" s="43" t="s">
        <v>65</v>
      </c>
      <c r="E11" s="43" t="s">
        <v>65</v>
      </c>
      <c r="F11" s="43" t="s">
        <v>64</v>
      </c>
      <c r="G11" s="43" t="s">
        <v>65</v>
      </c>
      <c r="H11" s="43" t="s">
        <v>65</v>
      </c>
      <c r="I11" s="43" t="s">
        <v>64</v>
      </c>
      <c r="J11" s="37"/>
      <c r="K11" s="8">
        <v>1</v>
      </c>
      <c r="L11" s="8">
        <f>K11+37</f>
        <v>38</v>
      </c>
      <c r="M11" s="8">
        <v>3</v>
      </c>
      <c r="N11" s="8">
        <f>147+M11</f>
        <v>150</v>
      </c>
      <c r="O11" s="20">
        <f t="shared" si="0"/>
        <v>0.3333333333333333</v>
      </c>
      <c r="P11" s="20">
        <f t="shared" si="0"/>
        <v>0.25333333333333335</v>
      </c>
      <c r="Q11" s="9" t="s">
        <v>36</v>
      </c>
    </row>
    <row r="12" spans="1:17" ht="10.5" customHeight="1">
      <c r="A12" s="5">
        <v>10</v>
      </c>
      <c r="B12" s="43" t="s">
        <v>64</v>
      </c>
      <c r="C12" s="43" t="s">
        <v>65</v>
      </c>
      <c r="D12" s="43" t="s">
        <v>65</v>
      </c>
      <c r="E12" s="43" t="s">
        <v>65</v>
      </c>
      <c r="F12" s="43" t="s">
        <v>64</v>
      </c>
      <c r="G12" s="43" t="s">
        <v>65</v>
      </c>
      <c r="H12" s="43" t="s">
        <v>65</v>
      </c>
      <c r="I12" s="43" t="s">
        <v>64</v>
      </c>
      <c r="J12" s="37" t="s">
        <v>69</v>
      </c>
      <c r="K12" s="8">
        <v>2</v>
      </c>
      <c r="L12" s="8">
        <f>K12+36</f>
        <v>38</v>
      </c>
      <c r="M12" s="8">
        <v>3</v>
      </c>
      <c r="N12" s="8">
        <f>M12+152</f>
        <v>155</v>
      </c>
      <c r="O12" s="20">
        <f t="shared" si="0"/>
        <v>0.6666666666666666</v>
      </c>
      <c r="P12" s="20">
        <f t="shared" si="0"/>
        <v>0.24516129032258063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67</v>
      </c>
      <c r="F14" s="15" t="s">
        <v>68</v>
      </c>
      <c r="G14" s="15" t="s">
        <v>68</v>
      </c>
      <c r="H14" s="15" t="s">
        <v>68</v>
      </c>
      <c r="I14" s="15" t="s">
        <v>68</v>
      </c>
      <c r="J14" s="37" t="s">
        <v>68</v>
      </c>
      <c r="K14" s="8"/>
      <c r="L14" s="8">
        <f>K14+29</f>
        <v>29</v>
      </c>
      <c r="M14" s="8">
        <v>3</v>
      </c>
      <c r="N14" s="8">
        <f>M14+156</f>
        <v>159</v>
      </c>
      <c r="O14" s="20">
        <f>K14/M14</f>
        <v>0</v>
      </c>
      <c r="P14" s="20">
        <f>L14/N14</f>
        <v>0.18238993710691823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56</v>
      </c>
      <c r="H17" s="15" t="s">
        <v>69</v>
      </c>
      <c r="I17" s="15" t="s">
        <v>69</v>
      </c>
      <c r="J17" s="37" t="s">
        <v>69</v>
      </c>
      <c r="K17" s="8">
        <v>1</v>
      </c>
      <c r="L17" s="8">
        <f>K17+20</f>
        <v>21</v>
      </c>
      <c r="M17" s="8">
        <v>3</v>
      </c>
      <c r="N17" s="8">
        <f>M17+111</f>
        <v>114</v>
      </c>
      <c r="O17" s="20">
        <f>K17/M17</f>
        <v>0.3333333333333333</v>
      </c>
      <c r="P17" s="20">
        <f>L17/N17</f>
        <v>0.18421052631578946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56</v>
      </c>
      <c r="D18" s="15" t="s">
        <v>55</v>
      </c>
      <c r="E18" s="15" t="s">
        <v>55</v>
      </c>
      <c r="F18" s="15" t="s">
        <v>55</v>
      </c>
      <c r="G18" s="15" t="s">
        <v>55</v>
      </c>
      <c r="H18" s="15" t="s">
        <v>56</v>
      </c>
      <c r="I18" s="15" t="s">
        <v>55</v>
      </c>
      <c r="J18" s="37" t="s">
        <v>55</v>
      </c>
      <c r="K18" s="8"/>
      <c r="L18" s="8">
        <f>K18+38</f>
        <v>38</v>
      </c>
      <c r="M18" s="8">
        <v>3</v>
      </c>
      <c r="N18" s="8">
        <f>M18+157</f>
        <v>160</v>
      </c>
      <c r="O18" s="20">
        <f>K18/M18</f>
        <v>0</v>
      </c>
      <c r="P18" s="20">
        <f>L18/N18</f>
        <v>0.2375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55</v>
      </c>
      <c r="E20" s="15" t="s">
        <v>56</v>
      </c>
      <c r="F20" s="15" t="s">
        <v>56</v>
      </c>
      <c r="G20" s="15" t="s">
        <v>56</v>
      </c>
      <c r="H20" s="15" t="s">
        <v>55</v>
      </c>
      <c r="I20" s="15" t="s">
        <v>55</v>
      </c>
      <c r="J20" s="37" t="s">
        <v>55</v>
      </c>
      <c r="K20" s="16"/>
      <c r="L20" s="16">
        <f>K20+49</f>
        <v>49</v>
      </c>
      <c r="M20" s="8">
        <v>3</v>
      </c>
      <c r="N20" s="8">
        <f>M20+157</f>
        <v>160</v>
      </c>
      <c r="O20" s="20">
        <f>K20/M20</f>
        <v>0</v>
      </c>
      <c r="P20" s="20">
        <f>L20/N20</f>
        <v>0.30625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3</v>
      </c>
      <c r="N24" s="8">
        <f>M24+150</f>
        <v>153</v>
      </c>
      <c r="O24" s="20">
        <f>K24/M24</f>
        <v>0</v>
      </c>
      <c r="P24" s="20">
        <f>L24/N24</f>
        <v>0.0457516339869281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68</v>
      </c>
      <c r="C28" s="15" t="s">
        <v>68</v>
      </c>
      <c r="D28" s="15" t="s">
        <v>68</v>
      </c>
      <c r="E28" s="15" t="s">
        <v>55</v>
      </c>
      <c r="F28" s="15" t="s">
        <v>55</v>
      </c>
      <c r="G28" s="15" t="s">
        <v>68</v>
      </c>
      <c r="H28" s="15" t="s">
        <v>68</v>
      </c>
      <c r="I28" s="15" t="s">
        <v>55</v>
      </c>
      <c r="J28" s="37"/>
      <c r="K28" s="8"/>
      <c r="L28" s="8">
        <f>K28+40</f>
        <v>40</v>
      </c>
      <c r="M28" s="8">
        <v>3</v>
      </c>
      <c r="N28" s="8">
        <f>M28+131</f>
        <v>134</v>
      </c>
      <c r="O28" s="20">
        <f aca="true" t="shared" si="1" ref="O28:P32">K28/M28</f>
        <v>0</v>
      </c>
      <c r="P28" s="20">
        <f t="shared" si="1"/>
        <v>0.29850746268656714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68</v>
      </c>
      <c r="D30" s="15" t="s">
        <v>68</v>
      </c>
      <c r="E30" s="15" t="s">
        <v>68</v>
      </c>
      <c r="F30" s="15" t="s">
        <v>68</v>
      </c>
      <c r="G30" s="15" t="s">
        <v>68</v>
      </c>
      <c r="H30" s="15" t="s">
        <v>68</v>
      </c>
      <c r="I30" s="15" t="s">
        <v>55</v>
      </c>
      <c r="J30" s="37" t="s">
        <v>68</v>
      </c>
      <c r="K30" s="24"/>
      <c r="L30" s="24">
        <f>K30+18</f>
        <v>18</v>
      </c>
      <c r="M30" s="8">
        <v>3</v>
      </c>
      <c r="N30" s="8">
        <f>M30+99</f>
        <v>102</v>
      </c>
      <c r="O30" s="20">
        <f t="shared" si="1"/>
        <v>0</v>
      </c>
      <c r="P30" s="20">
        <f t="shared" si="1"/>
        <v>0.17647058823529413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68</v>
      </c>
      <c r="D31" s="15" t="s">
        <v>68</v>
      </c>
      <c r="E31" s="15" t="s">
        <v>55</v>
      </c>
      <c r="F31" s="15" t="s">
        <v>68</v>
      </c>
      <c r="G31" s="15" t="s">
        <v>68</v>
      </c>
      <c r="H31" s="15" t="s">
        <v>68</v>
      </c>
      <c r="I31" s="15" t="s">
        <v>68</v>
      </c>
      <c r="J31" s="37"/>
      <c r="K31" s="24"/>
      <c r="L31" s="24">
        <f>K31+14</f>
        <v>14</v>
      </c>
      <c r="M31" s="8">
        <v>3</v>
      </c>
      <c r="N31" s="8">
        <f>M31+92</f>
        <v>95</v>
      </c>
      <c r="O31" s="20">
        <f t="shared" si="1"/>
        <v>0</v>
      </c>
      <c r="P31" s="20">
        <f t="shared" si="1"/>
        <v>0.14736842105263157</v>
      </c>
      <c r="Q31" s="9" t="s">
        <v>22</v>
      </c>
    </row>
    <row r="32" spans="1:17" ht="10.5" customHeight="1">
      <c r="A32" s="5">
        <v>30</v>
      </c>
      <c r="B32" s="15" t="s">
        <v>68</v>
      </c>
      <c r="C32" s="15" t="s">
        <v>68</v>
      </c>
      <c r="D32" s="15" t="s">
        <v>55</v>
      </c>
      <c r="E32" s="15" t="s">
        <v>68</v>
      </c>
      <c r="F32" s="15" t="s">
        <v>68</v>
      </c>
      <c r="G32" s="15" t="s">
        <v>68</v>
      </c>
      <c r="H32" s="15" t="s">
        <v>68</v>
      </c>
      <c r="I32" s="15" t="s">
        <v>55</v>
      </c>
      <c r="J32" s="37"/>
      <c r="K32" s="24"/>
      <c r="L32" s="24">
        <f>K32+27</f>
        <v>27</v>
      </c>
      <c r="M32" s="16">
        <v>3</v>
      </c>
      <c r="N32" s="8">
        <f>M32+114</f>
        <v>117</v>
      </c>
      <c r="O32" s="20">
        <f t="shared" si="1"/>
        <v>0</v>
      </c>
      <c r="P32" s="20">
        <f t="shared" si="1"/>
        <v>0.23076923076923078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55</v>
      </c>
      <c r="E35" s="15" t="s">
        <v>55</v>
      </c>
      <c r="F35" s="15" t="s">
        <v>68</v>
      </c>
      <c r="G35" s="15" t="s">
        <v>68</v>
      </c>
      <c r="H35" s="15" t="s">
        <v>68</v>
      </c>
      <c r="I35" s="15" t="s">
        <v>68</v>
      </c>
      <c r="J35" s="37" t="s">
        <v>55</v>
      </c>
      <c r="K35" s="24"/>
      <c r="L35" s="24">
        <f>K35+23</f>
        <v>23</v>
      </c>
      <c r="M35" s="8">
        <v>3</v>
      </c>
      <c r="N35" s="8">
        <f>M35+92</f>
        <v>95</v>
      </c>
      <c r="O35" s="20">
        <f>K35/M35</f>
        <v>0</v>
      </c>
      <c r="P35" s="20">
        <f>L35/N35</f>
        <v>0.24210526315789474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10</v>
      </c>
      <c r="C38" s="1">
        <f t="shared" si="2"/>
        <v>1</v>
      </c>
      <c r="D38" s="1">
        <f t="shared" si="2"/>
        <v>6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3</v>
      </c>
      <c r="I38" s="1">
        <f t="shared" si="2"/>
        <v>11</v>
      </c>
      <c r="J38" s="40">
        <f t="shared" si="2"/>
        <v>6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4</v>
      </c>
      <c r="C39" s="1">
        <f t="shared" si="3"/>
        <v>13</v>
      </c>
      <c r="D39" s="1">
        <f t="shared" si="3"/>
        <v>8</v>
      </c>
      <c r="E39" s="1">
        <f t="shared" si="3"/>
        <v>8</v>
      </c>
      <c r="F39" s="1">
        <f t="shared" si="3"/>
        <v>8</v>
      </c>
      <c r="G39" s="1">
        <f t="shared" si="3"/>
        <v>13</v>
      </c>
      <c r="H39" s="1">
        <f t="shared" si="3"/>
        <v>11</v>
      </c>
      <c r="I39" s="1">
        <f t="shared" si="3"/>
        <v>3</v>
      </c>
      <c r="J39" s="40">
        <f t="shared" si="3"/>
        <v>2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8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0.7142857142857143</v>
      </c>
      <c r="C41" s="11">
        <f t="shared" si="5"/>
        <v>0.07142857142857142</v>
      </c>
      <c r="D41" s="11">
        <f t="shared" si="5"/>
        <v>0.42857142857142855</v>
      </c>
      <c r="E41" s="11">
        <f t="shared" si="5"/>
        <v>0.35714285714285715</v>
      </c>
      <c r="F41" s="11">
        <f t="shared" si="5"/>
        <v>0.42857142857142855</v>
      </c>
      <c r="G41" s="11">
        <f t="shared" si="5"/>
        <v>0.07142857142857142</v>
      </c>
      <c r="H41" s="11">
        <f t="shared" si="5"/>
        <v>0.21428571428571427</v>
      </c>
      <c r="I41" s="11">
        <f t="shared" si="5"/>
        <v>0.7857142857142857</v>
      </c>
      <c r="J41" s="42">
        <f t="shared" si="5"/>
        <v>0.75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0.2857142857142857</v>
      </c>
      <c r="C42" s="11">
        <f t="shared" si="6"/>
        <v>0.9285714285714286</v>
      </c>
      <c r="D42" s="11">
        <f t="shared" si="6"/>
        <v>0.5714285714285714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0.9285714285714286</v>
      </c>
      <c r="H42" s="11">
        <f t="shared" si="6"/>
        <v>0.7857142857142857</v>
      </c>
      <c r="I42" s="11">
        <f t="shared" si="6"/>
        <v>0.21428571428571427</v>
      </c>
      <c r="J42" s="42">
        <f t="shared" si="6"/>
        <v>0.25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5" sqref="L1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9" t="s">
        <v>16</v>
      </c>
      <c r="K1" s="6" t="s">
        <v>25</v>
      </c>
      <c r="L1" s="25" t="s">
        <v>17</v>
      </c>
      <c r="M1" s="6" t="s">
        <v>23</v>
      </c>
      <c r="N1" s="21" t="s">
        <v>18</v>
      </c>
      <c r="O1" s="21" t="s">
        <v>24</v>
      </c>
      <c r="P1" s="18" t="s">
        <v>26</v>
      </c>
    </row>
    <row r="2" spans="1:16" ht="10.5" customHeight="1">
      <c r="A2" s="5">
        <v>0</v>
      </c>
      <c r="B2" s="15" t="s">
        <v>55</v>
      </c>
      <c r="C2" s="15" t="s">
        <v>55</v>
      </c>
      <c r="D2" s="15" t="s">
        <v>55</v>
      </c>
      <c r="E2" s="15" t="s">
        <v>55</v>
      </c>
      <c r="F2" s="15" t="s">
        <v>56</v>
      </c>
      <c r="G2" s="15" t="s">
        <v>56</v>
      </c>
      <c r="H2" s="15" t="s">
        <v>55</v>
      </c>
      <c r="I2" s="15" t="s">
        <v>55</v>
      </c>
      <c r="J2" s="8">
        <v>0</v>
      </c>
      <c r="K2" s="8">
        <f>J2+37</f>
        <v>37</v>
      </c>
      <c r="L2" s="8">
        <v>2</v>
      </c>
      <c r="M2" s="8">
        <f>157+L2</f>
        <v>159</v>
      </c>
      <c r="N2" s="20">
        <f>J2/L2</f>
        <v>0</v>
      </c>
      <c r="O2" s="20">
        <f>K2/M2</f>
        <v>0.23270440251572327</v>
      </c>
      <c r="P2" s="17" t="s">
        <v>27</v>
      </c>
    </row>
    <row r="3" spans="1:16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8"/>
      <c r="K3" s="8"/>
      <c r="L3" s="8"/>
      <c r="M3" s="8"/>
      <c r="N3" s="20"/>
      <c r="O3" s="20"/>
      <c r="P3" s="9" t="s">
        <v>28</v>
      </c>
    </row>
    <row r="4" spans="1:16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8"/>
      <c r="K4" s="8">
        <f>J4+1</f>
        <v>1</v>
      </c>
      <c r="L4" s="8"/>
      <c r="M4" s="8">
        <f>1+L4</f>
        <v>1</v>
      </c>
      <c r="N4" s="20"/>
      <c r="O4" s="20">
        <f>K4/M4</f>
        <v>1</v>
      </c>
      <c r="P4" s="9" t="s">
        <v>29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0"/>
      <c r="O5" s="20">
        <f>K5/M5</f>
        <v>0</v>
      </c>
      <c r="P5" s="10" t="s">
        <v>30</v>
      </c>
    </row>
    <row r="6" spans="1:16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8"/>
      <c r="K6" s="8"/>
      <c r="L6" s="8"/>
      <c r="M6" s="8"/>
      <c r="N6" s="20"/>
      <c r="O6" s="20"/>
      <c r="P6" s="9" t="s">
        <v>31</v>
      </c>
    </row>
    <row r="7" spans="1:16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8"/>
      <c r="K7" s="8"/>
      <c r="L7" s="8"/>
      <c r="M7" s="8"/>
      <c r="N7" s="20"/>
      <c r="O7" s="20"/>
      <c r="P7" s="10" t="s">
        <v>32</v>
      </c>
    </row>
    <row r="8" spans="1:16" ht="10.5" customHeight="1">
      <c r="A8" s="5">
        <v>6</v>
      </c>
      <c r="B8" s="15" t="s">
        <v>56</v>
      </c>
      <c r="C8" s="15" t="s">
        <v>56</v>
      </c>
      <c r="D8" s="15" t="s">
        <v>55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8"/>
      <c r="K8" s="8">
        <f>J8+57</f>
        <v>57</v>
      </c>
      <c r="L8" s="8">
        <v>2</v>
      </c>
      <c r="M8" s="8">
        <f>156+L8</f>
        <v>158</v>
      </c>
      <c r="N8" s="20">
        <f>J8/L8</f>
        <v>0</v>
      </c>
      <c r="O8" s="20">
        <f>K8/M8</f>
        <v>0.36075949367088606</v>
      </c>
      <c r="P8" s="10" t="s">
        <v>33</v>
      </c>
    </row>
    <row r="9" spans="1:16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8"/>
      <c r="K9" s="8"/>
      <c r="L9" s="8"/>
      <c r="M9" s="8"/>
      <c r="N9" s="20"/>
      <c r="O9" s="20"/>
      <c r="P9" s="9" t="s">
        <v>34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/>
      <c r="K10" s="8">
        <f>J10+17</f>
        <v>17</v>
      </c>
      <c r="L10" s="8">
        <v>0</v>
      </c>
      <c r="M10" s="8">
        <f>68+L10</f>
        <v>68</v>
      </c>
      <c r="N10" s="20" t="e">
        <f aca="true" t="shared" si="0" ref="N10:O12">J10/L10</f>
        <v>#DIV/0!</v>
      </c>
      <c r="O10" s="20">
        <f t="shared" si="0"/>
        <v>0.25</v>
      </c>
      <c r="P10" s="9" t="s">
        <v>35</v>
      </c>
    </row>
    <row r="11" spans="1:16" ht="10.5" customHeight="1">
      <c r="A11" s="5">
        <v>9</v>
      </c>
      <c r="B11" s="15" t="s">
        <v>55</v>
      </c>
      <c r="C11" s="15" t="s">
        <v>56</v>
      </c>
      <c r="D11" s="15" t="s">
        <v>55</v>
      </c>
      <c r="E11" s="15" t="s">
        <v>56</v>
      </c>
      <c r="F11" s="15" t="s">
        <v>55</v>
      </c>
      <c r="G11" s="15" t="s">
        <v>56</v>
      </c>
      <c r="H11" s="15" t="s">
        <v>55</v>
      </c>
      <c r="I11" s="15" t="s">
        <v>55</v>
      </c>
      <c r="J11" s="8"/>
      <c r="K11" s="8">
        <f>J11+37</f>
        <v>37</v>
      </c>
      <c r="L11" s="8">
        <v>2</v>
      </c>
      <c r="M11" s="8">
        <f>147+L11</f>
        <v>149</v>
      </c>
      <c r="N11" s="20">
        <f t="shared" si="0"/>
        <v>0</v>
      </c>
      <c r="O11" s="20">
        <f t="shared" si="0"/>
        <v>0.2483221476510067</v>
      </c>
      <c r="P11" s="9" t="s">
        <v>36</v>
      </c>
    </row>
    <row r="12" spans="1:16" ht="10.5" customHeight="1">
      <c r="A12" s="5">
        <v>10</v>
      </c>
      <c r="B12" s="33" t="s">
        <v>64</v>
      </c>
      <c r="C12" s="33" t="s">
        <v>65</v>
      </c>
      <c r="D12" s="33" t="s">
        <v>65</v>
      </c>
      <c r="E12" s="33" t="s">
        <v>64</v>
      </c>
      <c r="F12" s="33" t="s">
        <v>65</v>
      </c>
      <c r="G12" s="33" t="s">
        <v>65</v>
      </c>
      <c r="H12" s="33" t="s">
        <v>65</v>
      </c>
      <c r="I12" s="33" t="s">
        <v>65</v>
      </c>
      <c r="J12" s="8">
        <v>1</v>
      </c>
      <c r="K12" s="8">
        <f>J12+36</f>
        <v>37</v>
      </c>
      <c r="L12" s="8">
        <v>2</v>
      </c>
      <c r="M12" s="8">
        <f>L12+152</f>
        <v>154</v>
      </c>
      <c r="N12" s="20">
        <f t="shared" si="0"/>
        <v>0.5</v>
      </c>
      <c r="O12" s="20">
        <f t="shared" si="0"/>
        <v>0.24025974025974026</v>
      </c>
      <c r="P12" s="9" t="s">
        <v>37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0"/>
      <c r="O13" s="20">
        <f>K13/M13</f>
        <v>1</v>
      </c>
      <c r="P13" s="9" t="s">
        <v>38</v>
      </c>
    </row>
    <row r="14" spans="1:16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56</v>
      </c>
      <c r="F14" s="15" t="s">
        <v>56</v>
      </c>
      <c r="G14" s="15" t="s">
        <v>56</v>
      </c>
      <c r="H14" s="15" t="s">
        <v>56</v>
      </c>
      <c r="I14" s="15" t="s">
        <v>56</v>
      </c>
      <c r="J14" s="8"/>
      <c r="K14" s="8">
        <f>J14+29</f>
        <v>29</v>
      </c>
      <c r="L14" s="8">
        <v>2</v>
      </c>
      <c r="M14" s="8">
        <f>L14+156</f>
        <v>158</v>
      </c>
      <c r="N14" s="20">
        <f>J14/L14</f>
        <v>0</v>
      </c>
      <c r="O14" s="20">
        <f>K14/M14</f>
        <v>0.18354430379746836</v>
      </c>
      <c r="P14" s="9" t="s">
        <v>39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0"/>
      <c r="O15" s="20"/>
      <c r="P15" s="9" t="s">
        <v>40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0"/>
      <c r="O16" s="20">
        <f>K16/M16</f>
        <v>0.2391304347826087</v>
      </c>
      <c r="P16" s="9" t="s">
        <v>41</v>
      </c>
    </row>
    <row r="17" spans="1:16" ht="10.5" customHeight="1">
      <c r="A17" s="5">
        <v>15</v>
      </c>
      <c r="B17" s="33" t="s">
        <v>64</v>
      </c>
      <c r="C17" s="33" t="s">
        <v>65</v>
      </c>
      <c r="D17" s="33" t="s">
        <v>65</v>
      </c>
      <c r="E17" s="33" t="s">
        <v>64</v>
      </c>
      <c r="F17" s="33" t="s">
        <v>65</v>
      </c>
      <c r="G17" s="33" t="s">
        <v>65</v>
      </c>
      <c r="H17" s="33" t="s">
        <v>65</v>
      </c>
      <c r="I17" s="33" t="s">
        <v>65</v>
      </c>
      <c r="J17" s="8">
        <v>1</v>
      </c>
      <c r="K17" s="8">
        <f>J17+20</f>
        <v>21</v>
      </c>
      <c r="L17" s="8">
        <v>2</v>
      </c>
      <c r="M17" s="8">
        <f>L17+111</f>
        <v>113</v>
      </c>
      <c r="N17" s="20">
        <f>J17/L17</f>
        <v>0.5</v>
      </c>
      <c r="O17" s="20">
        <f>K17/M17</f>
        <v>0.18584070796460178</v>
      </c>
      <c r="P17" s="9" t="s">
        <v>42</v>
      </c>
    </row>
    <row r="18" spans="1:16" ht="10.5" customHeight="1">
      <c r="A18" s="5">
        <v>16</v>
      </c>
      <c r="B18" s="15" t="s">
        <v>55</v>
      </c>
      <c r="C18" s="15" t="s">
        <v>56</v>
      </c>
      <c r="D18" s="15" t="s">
        <v>56</v>
      </c>
      <c r="E18" s="15" t="s">
        <v>56</v>
      </c>
      <c r="F18" s="15" t="s">
        <v>55</v>
      </c>
      <c r="G18" s="15" t="s">
        <v>56</v>
      </c>
      <c r="H18" s="15" t="s">
        <v>56</v>
      </c>
      <c r="I18" s="15" t="s">
        <v>56</v>
      </c>
      <c r="J18" s="8"/>
      <c r="K18" s="8">
        <f>J18+38</f>
        <v>38</v>
      </c>
      <c r="L18" s="8">
        <v>2</v>
      </c>
      <c r="M18" s="8">
        <f>L18+157</f>
        <v>159</v>
      </c>
      <c r="N18" s="20">
        <f>J18/L18</f>
        <v>0</v>
      </c>
      <c r="O18" s="20">
        <f>K18/M18</f>
        <v>0.2389937106918239</v>
      </c>
      <c r="P18" s="9" t="s">
        <v>43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0"/>
      <c r="O19" s="20"/>
      <c r="P19" s="9" t="s">
        <v>44</v>
      </c>
    </row>
    <row r="20" spans="1:16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56</v>
      </c>
      <c r="F20" s="15" t="s">
        <v>55</v>
      </c>
      <c r="G20" s="15" t="s">
        <v>55</v>
      </c>
      <c r="H20" s="15" t="s">
        <v>55</v>
      </c>
      <c r="I20" s="15" t="s">
        <v>56</v>
      </c>
      <c r="J20" s="16"/>
      <c r="K20" s="16">
        <f>J20+49</f>
        <v>49</v>
      </c>
      <c r="L20" s="8">
        <v>2</v>
      </c>
      <c r="M20" s="8">
        <f>L20+157</f>
        <v>159</v>
      </c>
      <c r="N20" s="20">
        <f>J20/L20</f>
        <v>0</v>
      </c>
      <c r="O20" s="20">
        <f>K20/M20</f>
        <v>0.3081761006289308</v>
      </c>
      <c r="P20" s="9" t="s">
        <v>45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0"/>
      <c r="O21" s="20"/>
      <c r="P21" s="9" t="s">
        <v>46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0"/>
      <c r="O22" s="20">
        <f>K22/M22</f>
        <v>0.125</v>
      </c>
      <c r="P22" s="9" t="s">
        <v>47</v>
      </c>
    </row>
    <row r="23" spans="1:16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8"/>
      <c r="K23" s="8">
        <f>J23+8</f>
        <v>8</v>
      </c>
      <c r="L23" s="8"/>
      <c r="M23" s="8">
        <f>L23+37</f>
        <v>37</v>
      </c>
      <c r="N23" s="20"/>
      <c r="O23" s="20">
        <f>K23/M23</f>
        <v>0.21621621621621623</v>
      </c>
      <c r="P23" s="9" t="s">
        <v>48</v>
      </c>
    </row>
    <row r="24" spans="1:16" ht="10.5" customHeight="1">
      <c r="A24" s="5">
        <v>22</v>
      </c>
      <c r="B24" s="15" t="s">
        <v>55</v>
      </c>
      <c r="C24" s="15" t="s">
        <v>56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55</v>
      </c>
      <c r="I24" s="15" t="s">
        <v>56</v>
      </c>
      <c r="J24" s="8"/>
      <c r="K24" s="8">
        <f>J24+7</f>
        <v>7</v>
      </c>
      <c r="L24" s="16">
        <v>2</v>
      </c>
      <c r="M24" s="8">
        <f>L24+150</f>
        <v>152</v>
      </c>
      <c r="N24" s="20">
        <f>J24/L24</f>
        <v>0</v>
      </c>
      <c r="O24" s="20">
        <f>K24/M24</f>
        <v>0.046052631578947366</v>
      </c>
      <c r="P24" s="9" t="s">
        <v>49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0"/>
      <c r="O25" s="20">
        <f>K25/M25</f>
        <v>0.23076923076923078</v>
      </c>
      <c r="P25" s="9" t="s">
        <v>50</v>
      </c>
    </row>
    <row r="26" spans="1:16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8"/>
      <c r="K26" s="8">
        <f>J26+26</f>
        <v>26</v>
      </c>
      <c r="L26" s="8"/>
      <c r="M26" s="8">
        <f>L26+100</f>
        <v>100</v>
      </c>
      <c r="N26" s="20"/>
      <c r="O26" s="20">
        <f>K26/M26</f>
        <v>0.26</v>
      </c>
      <c r="P26" s="9" t="s">
        <v>51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8"/>
      <c r="K27" s="8"/>
      <c r="L27" s="8"/>
      <c r="M27" s="8"/>
      <c r="N27" s="20"/>
      <c r="O27" s="20"/>
      <c r="P27" s="9" t="s">
        <v>52</v>
      </c>
    </row>
    <row r="28" spans="1:16" ht="10.5" customHeight="1">
      <c r="A28" s="5">
        <v>26</v>
      </c>
      <c r="B28" s="15" t="s">
        <v>55</v>
      </c>
      <c r="C28" s="15" t="s">
        <v>56</v>
      </c>
      <c r="D28" s="15" t="s">
        <v>56</v>
      </c>
      <c r="E28" s="15" t="s">
        <v>55</v>
      </c>
      <c r="F28" s="15" t="s">
        <v>56</v>
      </c>
      <c r="G28" s="15" t="s">
        <v>55</v>
      </c>
      <c r="H28" s="15" t="s">
        <v>56</v>
      </c>
      <c r="I28" s="15" t="s">
        <v>55</v>
      </c>
      <c r="J28" s="8"/>
      <c r="K28" s="8">
        <f>J28+40</f>
        <v>40</v>
      </c>
      <c r="L28" s="8">
        <v>2</v>
      </c>
      <c r="M28" s="8">
        <f>L28+131</f>
        <v>133</v>
      </c>
      <c r="N28" s="20">
        <f aca="true" t="shared" si="1" ref="N28:O32">J28/L28</f>
        <v>0</v>
      </c>
      <c r="O28" s="20">
        <f t="shared" si="1"/>
        <v>0.3007518796992481</v>
      </c>
      <c r="P28" s="9" t="s">
        <v>53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4"/>
      <c r="K29" s="8">
        <f>J29+17</f>
        <v>17</v>
      </c>
      <c r="L29" s="8">
        <v>0</v>
      </c>
      <c r="M29" s="8">
        <f>L29+79</f>
        <v>79</v>
      </c>
      <c r="N29" s="20" t="e">
        <f t="shared" si="1"/>
        <v>#DIV/0!</v>
      </c>
      <c r="O29" s="20">
        <f t="shared" si="1"/>
        <v>0.21518987341772153</v>
      </c>
      <c r="P29" s="9" t="s">
        <v>54</v>
      </c>
    </row>
    <row r="30" spans="1:16" ht="10.5" customHeight="1">
      <c r="A30" s="5">
        <v>28</v>
      </c>
      <c r="B30" s="15" t="s">
        <v>55</v>
      </c>
      <c r="C30" s="15" t="s">
        <v>56</v>
      </c>
      <c r="D30" s="15" t="s">
        <v>55</v>
      </c>
      <c r="E30" s="15" t="s">
        <v>56</v>
      </c>
      <c r="F30" s="15" t="s">
        <v>55</v>
      </c>
      <c r="G30" s="15" t="s">
        <v>56</v>
      </c>
      <c r="H30" s="15" t="s">
        <v>56</v>
      </c>
      <c r="I30" s="15" t="s">
        <v>56</v>
      </c>
      <c r="J30" s="24"/>
      <c r="K30" s="24">
        <f>J30+18</f>
        <v>18</v>
      </c>
      <c r="L30" s="8">
        <v>2</v>
      </c>
      <c r="M30" s="8">
        <f>L30+99</f>
        <v>101</v>
      </c>
      <c r="N30" s="20">
        <f t="shared" si="1"/>
        <v>0</v>
      </c>
      <c r="O30" s="20">
        <f t="shared" si="1"/>
        <v>0.1782178217821782</v>
      </c>
      <c r="P30" s="9" t="s">
        <v>20</v>
      </c>
    </row>
    <row r="31" spans="1:16" ht="10.5" customHeight="1">
      <c r="A31" s="5">
        <v>29</v>
      </c>
      <c r="B31" s="15" t="s">
        <v>55</v>
      </c>
      <c r="C31" s="15" t="s">
        <v>56</v>
      </c>
      <c r="D31" s="15" t="s">
        <v>56</v>
      </c>
      <c r="E31" s="15" t="s">
        <v>56</v>
      </c>
      <c r="F31" s="15" t="s">
        <v>56</v>
      </c>
      <c r="G31" s="15" t="s">
        <v>56</v>
      </c>
      <c r="H31" s="15" t="s">
        <v>55</v>
      </c>
      <c r="I31" s="15" t="s">
        <v>56</v>
      </c>
      <c r="J31" s="24"/>
      <c r="K31" s="24">
        <f>J31+14</f>
        <v>14</v>
      </c>
      <c r="L31" s="8">
        <v>2</v>
      </c>
      <c r="M31" s="8">
        <f>L31+92</f>
        <v>94</v>
      </c>
      <c r="N31" s="20">
        <f t="shared" si="1"/>
        <v>0</v>
      </c>
      <c r="O31" s="20">
        <f t="shared" si="1"/>
        <v>0.14893617021276595</v>
      </c>
      <c r="P31" s="9" t="s">
        <v>22</v>
      </c>
    </row>
    <row r="32" spans="1:16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55</v>
      </c>
      <c r="G32" s="15" t="s">
        <v>55</v>
      </c>
      <c r="H32" s="15" t="s">
        <v>56</v>
      </c>
      <c r="I32" s="15" t="s">
        <v>55</v>
      </c>
      <c r="J32" s="24"/>
      <c r="K32" s="24">
        <f>J32+27</f>
        <v>27</v>
      </c>
      <c r="L32" s="16">
        <v>2</v>
      </c>
      <c r="M32" s="8">
        <f>L32+114</f>
        <v>116</v>
      </c>
      <c r="N32" s="20">
        <f t="shared" si="1"/>
        <v>0</v>
      </c>
      <c r="O32" s="20">
        <f t="shared" si="1"/>
        <v>0.23275862068965517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4"/>
      <c r="K33" s="24">
        <f>J33+3</f>
        <v>3</v>
      </c>
      <c r="L33" s="8"/>
      <c r="M33" s="8">
        <f>L33+15</f>
        <v>15</v>
      </c>
      <c r="N33" s="20"/>
      <c r="O33" s="20">
        <f>K33/M33</f>
        <v>0.2</v>
      </c>
      <c r="P33" s="9" t="s">
        <v>57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4"/>
      <c r="K34" s="24">
        <f>J34+19</f>
        <v>19</v>
      </c>
      <c r="L34" s="8">
        <v>0</v>
      </c>
      <c r="M34" s="8">
        <f>L34+68</f>
        <v>68</v>
      </c>
      <c r="N34" s="20" t="e">
        <f>J34/L34</f>
        <v>#DIV/0!</v>
      </c>
      <c r="O34" s="20">
        <f>K34/M34</f>
        <v>0.27941176470588236</v>
      </c>
      <c r="P34" s="9" t="s">
        <v>58</v>
      </c>
    </row>
    <row r="35" spans="1:16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56</v>
      </c>
      <c r="H35" s="15" t="s">
        <v>56</v>
      </c>
      <c r="I35" s="15" t="s">
        <v>56</v>
      </c>
      <c r="J35" s="24"/>
      <c r="K35" s="24">
        <f>J35+23</f>
        <v>23</v>
      </c>
      <c r="L35" s="8">
        <v>2</v>
      </c>
      <c r="M35" s="8">
        <f>L35+92</f>
        <v>94</v>
      </c>
      <c r="N35" s="20">
        <f>J35/L35</f>
        <v>0</v>
      </c>
      <c r="O35" s="20">
        <f>K35/M35</f>
        <v>0.24468085106382978</v>
      </c>
      <c r="P35" s="9" t="s">
        <v>59</v>
      </c>
    </row>
    <row r="36" spans="1:16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24"/>
      <c r="K36" s="24">
        <f>J36+4</f>
        <v>4</v>
      </c>
      <c r="L36" s="8"/>
      <c r="M36" s="8">
        <f>L36+29</f>
        <v>29</v>
      </c>
      <c r="N36" s="20"/>
      <c r="O36" s="20">
        <f>K36/M36</f>
        <v>0.13793103448275862</v>
      </c>
      <c r="P36" s="9" t="s">
        <v>60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4"/>
      <c r="K37" s="24">
        <f>J37+8</f>
        <v>8</v>
      </c>
      <c r="L37" s="8"/>
      <c r="M37" s="8">
        <f>L37+26</f>
        <v>26</v>
      </c>
      <c r="N37" s="20"/>
      <c r="O37" s="20">
        <f>K37/M37</f>
        <v>0.3076923076923077</v>
      </c>
      <c r="P37" s="9" t="s">
        <v>61</v>
      </c>
    </row>
    <row r="38" spans="1:16" ht="10.5" customHeight="1">
      <c r="A38" s="5" t="s">
        <v>9</v>
      </c>
      <c r="B38" s="1">
        <f aca="true" t="shared" si="2" ref="B38:I38">COUNTIF(B2:B37,"Ａ")</f>
        <v>12</v>
      </c>
      <c r="C38" s="1">
        <f t="shared" si="2"/>
        <v>2</v>
      </c>
      <c r="D38" s="1">
        <f t="shared" si="2"/>
        <v>7</v>
      </c>
      <c r="E38" s="1">
        <f t="shared" si="2"/>
        <v>6</v>
      </c>
      <c r="F38" s="1">
        <f t="shared" si="2"/>
        <v>6</v>
      </c>
      <c r="G38" s="1">
        <f t="shared" si="2"/>
        <v>3</v>
      </c>
      <c r="H38" s="1">
        <f t="shared" si="2"/>
        <v>5</v>
      </c>
      <c r="I38" s="1">
        <f t="shared" si="2"/>
        <v>4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2</v>
      </c>
      <c r="C39" s="1">
        <f t="shared" si="3"/>
        <v>12</v>
      </c>
      <c r="D39" s="1">
        <f t="shared" si="3"/>
        <v>7</v>
      </c>
      <c r="E39" s="1">
        <f t="shared" si="3"/>
        <v>8</v>
      </c>
      <c r="F39" s="1">
        <f t="shared" si="3"/>
        <v>8</v>
      </c>
      <c r="G39" s="1">
        <f t="shared" si="3"/>
        <v>11</v>
      </c>
      <c r="H39" s="1">
        <f t="shared" si="3"/>
        <v>9</v>
      </c>
      <c r="I39" s="1">
        <f t="shared" si="3"/>
        <v>10</v>
      </c>
      <c r="J39" s="2"/>
      <c r="K39" s="2"/>
      <c r="L39" s="2"/>
      <c r="M39" s="2"/>
      <c r="N39" s="2"/>
      <c r="O39" s="2"/>
      <c r="P39" s="23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55</v>
      </c>
      <c r="Q40" s="15" t="s">
        <v>56</v>
      </c>
    </row>
    <row r="41" spans="1:16" ht="10.5" customHeight="1">
      <c r="A41" s="7" t="s">
        <v>55</v>
      </c>
      <c r="B41" s="11">
        <f aca="true" t="shared" si="5" ref="B41:I41">B38/B40</f>
        <v>0.8571428571428571</v>
      </c>
      <c r="C41" s="11">
        <f t="shared" si="5"/>
        <v>0.14285714285714285</v>
      </c>
      <c r="D41" s="11">
        <f t="shared" si="5"/>
        <v>0.5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0.21428571428571427</v>
      </c>
      <c r="H41" s="11">
        <f t="shared" si="5"/>
        <v>0.35714285714285715</v>
      </c>
      <c r="I41" s="11">
        <f t="shared" si="5"/>
        <v>0.2857142857142857</v>
      </c>
      <c r="J41" s="4"/>
      <c r="K41" s="4"/>
      <c r="L41" s="4"/>
      <c r="M41" s="4"/>
      <c r="N41" s="4"/>
      <c r="O41" s="4"/>
      <c r="P41" s="23"/>
    </row>
    <row r="42" spans="1:16" ht="10.5" customHeight="1">
      <c r="A42" s="7" t="s">
        <v>56</v>
      </c>
      <c r="B42" s="11">
        <f aca="true" t="shared" si="6" ref="B42:I42">B39/B40</f>
        <v>0.14285714285714285</v>
      </c>
      <c r="C42" s="11">
        <f t="shared" si="6"/>
        <v>0.8571428571428571</v>
      </c>
      <c r="D42" s="11">
        <f t="shared" si="6"/>
        <v>0.5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0.7857142857142857</v>
      </c>
      <c r="H42" s="11">
        <f t="shared" si="6"/>
        <v>0.6428571428571429</v>
      </c>
      <c r="I42" s="11">
        <f t="shared" si="6"/>
        <v>0.7142857142857143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28"/>
    </row>
    <row r="47" spans="1:10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29"/>
    </row>
    <row r="48" spans="1:10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29"/>
    </row>
    <row r="49" spans="1:10" ht="13.5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29"/>
    </row>
    <row r="50" spans="1:10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9"/>
    </row>
    <row r="51" spans="1:10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30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11" sqref="H11:I11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9" t="s">
        <v>16</v>
      </c>
      <c r="K1" s="6" t="s">
        <v>25</v>
      </c>
      <c r="L1" s="25" t="s">
        <v>17</v>
      </c>
      <c r="M1" s="6" t="s">
        <v>23</v>
      </c>
      <c r="N1" s="21" t="s">
        <v>18</v>
      </c>
      <c r="O1" s="21" t="s">
        <v>24</v>
      </c>
      <c r="P1" s="18" t="s">
        <v>26</v>
      </c>
    </row>
    <row r="2" spans="1:16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55</v>
      </c>
      <c r="I2" s="15" t="s">
        <v>55</v>
      </c>
      <c r="J2" s="8">
        <v>0</v>
      </c>
      <c r="K2" s="8">
        <f>J2+37</f>
        <v>37</v>
      </c>
      <c r="L2" s="8">
        <v>1</v>
      </c>
      <c r="M2" s="8">
        <f>157+L2</f>
        <v>158</v>
      </c>
      <c r="N2" s="20">
        <f>J2/L2</f>
        <v>0</v>
      </c>
      <c r="O2" s="20">
        <f>K2/M2</f>
        <v>0.23417721518987342</v>
      </c>
      <c r="P2" s="17" t="s">
        <v>27</v>
      </c>
    </row>
    <row r="3" spans="1:16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8"/>
      <c r="K3" s="8"/>
      <c r="L3" s="8"/>
      <c r="M3" s="8"/>
      <c r="N3" s="20"/>
      <c r="O3" s="20"/>
      <c r="P3" s="9" t="s">
        <v>28</v>
      </c>
    </row>
    <row r="4" spans="1:16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8"/>
      <c r="K4" s="8">
        <f>J4+1</f>
        <v>1</v>
      </c>
      <c r="L4" s="8"/>
      <c r="M4" s="8">
        <f>1+L4</f>
        <v>1</v>
      </c>
      <c r="N4" s="20"/>
      <c r="O4" s="20">
        <f>K4/M4</f>
        <v>1</v>
      </c>
      <c r="P4" s="9" t="s">
        <v>29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0"/>
      <c r="O5" s="20">
        <f>K5/M5</f>
        <v>0</v>
      </c>
      <c r="P5" s="10" t="s">
        <v>30</v>
      </c>
    </row>
    <row r="6" spans="1:16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8"/>
      <c r="K6" s="8"/>
      <c r="L6" s="8"/>
      <c r="M6" s="8"/>
      <c r="N6" s="20"/>
      <c r="O6" s="20"/>
      <c r="P6" s="9" t="s">
        <v>31</v>
      </c>
    </row>
    <row r="7" spans="1:16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8"/>
      <c r="K7" s="8"/>
      <c r="L7" s="8"/>
      <c r="M7" s="8"/>
      <c r="N7" s="20"/>
      <c r="O7" s="20"/>
      <c r="P7" s="10" t="s">
        <v>32</v>
      </c>
    </row>
    <row r="8" spans="1:16" ht="10.5" customHeight="1">
      <c r="A8" s="5">
        <v>6</v>
      </c>
      <c r="B8" s="15" t="s">
        <v>56</v>
      </c>
      <c r="C8" s="15" t="s">
        <v>56</v>
      </c>
      <c r="D8" s="15" t="s">
        <v>55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8"/>
      <c r="K8" s="8">
        <f>J8+57</f>
        <v>57</v>
      </c>
      <c r="L8" s="8">
        <v>1</v>
      </c>
      <c r="M8" s="8">
        <f>156+L8</f>
        <v>157</v>
      </c>
      <c r="N8" s="20">
        <f>J8/L8</f>
        <v>0</v>
      </c>
      <c r="O8" s="20">
        <f>K8/M8</f>
        <v>0.3630573248407643</v>
      </c>
      <c r="P8" s="10" t="s">
        <v>33</v>
      </c>
    </row>
    <row r="9" spans="1:16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8"/>
      <c r="K9" s="8"/>
      <c r="L9" s="8"/>
      <c r="M9" s="8"/>
      <c r="N9" s="20"/>
      <c r="O9" s="20"/>
      <c r="P9" s="9" t="s">
        <v>34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/>
      <c r="K10" s="8">
        <f>J10+17</f>
        <v>17</v>
      </c>
      <c r="L10" s="8">
        <v>0</v>
      </c>
      <c r="M10" s="8">
        <f>68+L10</f>
        <v>68</v>
      </c>
      <c r="N10" s="20" t="e">
        <f aca="true" t="shared" si="0" ref="N10:O12">J10/L10</f>
        <v>#DIV/0!</v>
      </c>
      <c r="O10" s="20">
        <f t="shared" si="0"/>
        <v>0.25</v>
      </c>
      <c r="P10" s="9" t="s">
        <v>35</v>
      </c>
    </row>
    <row r="11" spans="1:16" ht="10.5" customHeight="1">
      <c r="A11" s="5">
        <v>9</v>
      </c>
      <c r="B11" s="15" t="s">
        <v>55</v>
      </c>
      <c r="C11" s="15" t="s">
        <v>55</v>
      </c>
      <c r="D11" s="15" t="s">
        <v>56</v>
      </c>
      <c r="E11" s="15" t="s">
        <v>56</v>
      </c>
      <c r="F11" s="15" t="s">
        <v>55</v>
      </c>
      <c r="G11" s="15" t="s">
        <v>55</v>
      </c>
      <c r="H11" s="15" t="s">
        <v>56</v>
      </c>
      <c r="I11" s="15" t="s">
        <v>56</v>
      </c>
      <c r="J11" s="8"/>
      <c r="K11" s="8">
        <f>J11+37</f>
        <v>37</v>
      </c>
      <c r="L11" s="8">
        <v>1</v>
      </c>
      <c r="M11" s="8">
        <f>147+L11</f>
        <v>148</v>
      </c>
      <c r="N11" s="20">
        <f t="shared" si="0"/>
        <v>0</v>
      </c>
      <c r="O11" s="20">
        <f t="shared" si="0"/>
        <v>0.25</v>
      </c>
      <c r="P11" s="9" t="s">
        <v>36</v>
      </c>
    </row>
    <row r="12" spans="1:16" ht="10.5" customHeight="1">
      <c r="A12" s="5">
        <v>10</v>
      </c>
      <c r="B12" s="15" t="s">
        <v>56</v>
      </c>
      <c r="C12" s="15" t="s">
        <v>56</v>
      </c>
      <c r="D12" s="15" t="s">
        <v>56</v>
      </c>
      <c r="E12" s="15" t="s">
        <v>55</v>
      </c>
      <c r="F12" s="15" t="s">
        <v>55</v>
      </c>
      <c r="G12" s="15" t="s">
        <v>55</v>
      </c>
      <c r="H12" s="15" t="s">
        <v>56</v>
      </c>
      <c r="I12" s="15" t="s">
        <v>56</v>
      </c>
      <c r="J12" s="8"/>
      <c r="K12" s="8">
        <f>J12+36</f>
        <v>36</v>
      </c>
      <c r="L12" s="8">
        <v>1</v>
      </c>
      <c r="M12" s="8">
        <f>L12+152</f>
        <v>153</v>
      </c>
      <c r="N12" s="20">
        <f t="shared" si="0"/>
        <v>0</v>
      </c>
      <c r="O12" s="20">
        <f t="shared" si="0"/>
        <v>0.23529411764705882</v>
      </c>
      <c r="P12" s="9" t="s">
        <v>37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0"/>
      <c r="O13" s="20">
        <f>K13/M13</f>
        <v>1</v>
      </c>
      <c r="P13" s="9" t="s">
        <v>38</v>
      </c>
    </row>
    <row r="14" spans="1:16" ht="10.5" customHeight="1">
      <c r="A14" s="5">
        <v>12</v>
      </c>
      <c r="B14" s="15" t="s">
        <v>56</v>
      </c>
      <c r="C14" s="15" t="s">
        <v>63</v>
      </c>
      <c r="D14" s="15" t="s">
        <v>56</v>
      </c>
      <c r="E14" s="15" t="s">
        <v>55</v>
      </c>
      <c r="F14" s="15" t="s">
        <v>55</v>
      </c>
      <c r="G14" s="15" t="s">
        <v>63</v>
      </c>
      <c r="H14" s="15" t="s">
        <v>56</v>
      </c>
      <c r="I14" s="15" t="s">
        <v>56</v>
      </c>
      <c r="J14" s="8"/>
      <c r="K14" s="8">
        <f>J14+29</f>
        <v>29</v>
      </c>
      <c r="L14" s="8">
        <v>1</v>
      </c>
      <c r="M14" s="8">
        <f>L14+156</f>
        <v>157</v>
      </c>
      <c r="N14" s="20">
        <f>J14/L14</f>
        <v>0</v>
      </c>
      <c r="O14" s="20">
        <f>K14/M14</f>
        <v>0.18471337579617833</v>
      </c>
      <c r="P14" s="9" t="s">
        <v>39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0"/>
      <c r="O15" s="20"/>
      <c r="P15" s="9" t="s">
        <v>40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0"/>
      <c r="O16" s="20">
        <f>K16/M16</f>
        <v>0.2391304347826087</v>
      </c>
      <c r="P16" s="9" t="s">
        <v>41</v>
      </c>
    </row>
    <row r="17" spans="1:16" ht="10.5" customHeight="1">
      <c r="A17" s="5">
        <v>15</v>
      </c>
      <c r="B17" s="15" t="s">
        <v>55</v>
      </c>
      <c r="C17" s="15" t="s">
        <v>55</v>
      </c>
      <c r="D17" s="15" t="s">
        <v>55</v>
      </c>
      <c r="E17" s="15" t="s">
        <v>55</v>
      </c>
      <c r="F17" s="15" t="s">
        <v>55</v>
      </c>
      <c r="G17" s="15" t="s">
        <v>56</v>
      </c>
      <c r="H17" s="15" t="s">
        <v>55</v>
      </c>
      <c r="I17" s="15" t="s">
        <v>56</v>
      </c>
      <c r="J17" s="8"/>
      <c r="K17" s="8">
        <f>J17+20</f>
        <v>20</v>
      </c>
      <c r="L17" s="8">
        <v>1</v>
      </c>
      <c r="M17" s="8">
        <f>L17+111</f>
        <v>112</v>
      </c>
      <c r="N17" s="20">
        <f>J17/L17</f>
        <v>0</v>
      </c>
      <c r="O17" s="20">
        <f>K17/M17</f>
        <v>0.17857142857142858</v>
      </c>
      <c r="P17" s="9" t="s">
        <v>42</v>
      </c>
    </row>
    <row r="18" spans="1:16" ht="10.5" customHeight="1">
      <c r="A18" s="5">
        <v>16</v>
      </c>
      <c r="B18" s="15" t="s">
        <v>56</v>
      </c>
      <c r="C18" s="15" t="s">
        <v>56</v>
      </c>
      <c r="D18" s="15" t="s">
        <v>56</v>
      </c>
      <c r="E18" s="15" t="s">
        <v>55</v>
      </c>
      <c r="F18" s="15" t="s">
        <v>56</v>
      </c>
      <c r="G18" s="15" t="s">
        <v>56</v>
      </c>
      <c r="H18" s="15" t="s">
        <v>55</v>
      </c>
      <c r="I18" s="15" t="s">
        <v>56</v>
      </c>
      <c r="J18" s="8"/>
      <c r="K18" s="8">
        <f>J18+38</f>
        <v>38</v>
      </c>
      <c r="L18" s="8">
        <v>1</v>
      </c>
      <c r="M18" s="8">
        <f>L18+157</f>
        <v>158</v>
      </c>
      <c r="N18" s="20">
        <f>J18/L18</f>
        <v>0</v>
      </c>
      <c r="O18" s="20">
        <f>K18/M18</f>
        <v>0.24050632911392406</v>
      </c>
      <c r="P18" s="9" t="s">
        <v>43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0"/>
      <c r="O19" s="20"/>
      <c r="P19" s="9" t="s">
        <v>44</v>
      </c>
    </row>
    <row r="20" spans="1:16" ht="10.5" customHeight="1">
      <c r="A20" s="5">
        <v>18</v>
      </c>
      <c r="B20" s="15" t="s">
        <v>56</v>
      </c>
      <c r="C20" s="15" t="s">
        <v>56</v>
      </c>
      <c r="D20" s="15" t="s">
        <v>56</v>
      </c>
      <c r="E20" s="15" t="s">
        <v>55</v>
      </c>
      <c r="F20" s="15" t="s">
        <v>55</v>
      </c>
      <c r="G20" s="15" t="s">
        <v>56</v>
      </c>
      <c r="H20" s="15" t="s">
        <v>56</v>
      </c>
      <c r="I20" s="15" t="s">
        <v>56</v>
      </c>
      <c r="J20" s="16"/>
      <c r="K20" s="16">
        <f>J20+49</f>
        <v>49</v>
      </c>
      <c r="L20" s="8">
        <v>1</v>
      </c>
      <c r="M20" s="8">
        <f>L20+157</f>
        <v>158</v>
      </c>
      <c r="N20" s="20">
        <f>J20/L20</f>
        <v>0</v>
      </c>
      <c r="O20" s="20">
        <f>K20/M20</f>
        <v>0.310126582278481</v>
      </c>
      <c r="P20" s="9" t="s">
        <v>45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0"/>
      <c r="O21" s="20"/>
      <c r="P21" s="9" t="s">
        <v>46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0"/>
      <c r="O22" s="20">
        <f>K22/M22</f>
        <v>0.125</v>
      </c>
      <c r="P22" s="9" t="s">
        <v>47</v>
      </c>
    </row>
    <row r="23" spans="1:16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8"/>
      <c r="K23" s="8">
        <f>J23+8</f>
        <v>8</v>
      </c>
      <c r="L23" s="8"/>
      <c r="M23" s="8">
        <f>L23+37</f>
        <v>37</v>
      </c>
      <c r="N23" s="20"/>
      <c r="O23" s="20">
        <f>K23/M23</f>
        <v>0.21621621621621623</v>
      </c>
      <c r="P23" s="9" t="s">
        <v>48</v>
      </c>
    </row>
    <row r="24" spans="1:16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56</v>
      </c>
      <c r="F24" s="15" t="s">
        <v>55</v>
      </c>
      <c r="G24" s="15" t="s">
        <v>55</v>
      </c>
      <c r="H24" s="15" t="s">
        <v>56</v>
      </c>
      <c r="I24" s="15" t="s">
        <v>56</v>
      </c>
      <c r="J24" s="8"/>
      <c r="K24" s="8">
        <f>J24+7</f>
        <v>7</v>
      </c>
      <c r="L24" s="16">
        <v>1</v>
      </c>
      <c r="M24" s="8">
        <f>L24+150</f>
        <v>151</v>
      </c>
      <c r="N24" s="20">
        <f>J24/L24</f>
        <v>0</v>
      </c>
      <c r="O24" s="20">
        <f>K24/M24</f>
        <v>0.046357615894039736</v>
      </c>
      <c r="P24" s="9" t="s">
        <v>49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0"/>
      <c r="O25" s="20">
        <f>K25/M25</f>
        <v>0.23076923076923078</v>
      </c>
      <c r="P25" s="9" t="s">
        <v>50</v>
      </c>
    </row>
    <row r="26" spans="1:16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8"/>
      <c r="K26" s="8">
        <f>J26+26</f>
        <v>26</v>
      </c>
      <c r="L26" s="8"/>
      <c r="M26" s="8">
        <f>L26+100</f>
        <v>100</v>
      </c>
      <c r="N26" s="20"/>
      <c r="O26" s="20">
        <f>K26/M26</f>
        <v>0.26</v>
      </c>
      <c r="P26" s="9" t="s">
        <v>51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8"/>
      <c r="K27" s="8"/>
      <c r="L27" s="8"/>
      <c r="M27" s="8"/>
      <c r="N27" s="20"/>
      <c r="O27" s="20"/>
      <c r="P27" s="9" t="s">
        <v>52</v>
      </c>
    </row>
    <row r="28" spans="1:16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63</v>
      </c>
      <c r="G28" s="15" t="s">
        <v>56</v>
      </c>
      <c r="H28" s="15" t="s">
        <v>55</v>
      </c>
      <c r="I28" s="15" t="s">
        <v>56</v>
      </c>
      <c r="J28" s="8"/>
      <c r="K28" s="8">
        <f>J28+40</f>
        <v>40</v>
      </c>
      <c r="L28" s="8">
        <v>1</v>
      </c>
      <c r="M28" s="8">
        <f>L28+131</f>
        <v>132</v>
      </c>
      <c r="N28" s="20">
        <f aca="true" t="shared" si="1" ref="N28:O32">J28/L28</f>
        <v>0</v>
      </c>
      <c r="O28" s="20">
        <f t="shared" si="1"/>
        <v>0.30303030303030304</v>
      </c>
      <c r="P28" s="9" t="s">
        <v>53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4"/>
      <c r="K29" s="8">
        <f>J29+17</f>
        <v>17</v>
      </c>
      <c r="L29" s="8">
        <v>0</v>
      </c>
      <c r="M29" s="8">
        <f>L29+79</f>
        <v>79</v>
      </c>
      <c r="N29" s="20" t="e">
        <f t="shared" si="1"/>
        <v>#DIV/0!</v>
      </c>
      <c r="O29" s="20">
        <f t="shared" si="1"/>
        <v>0.21518987341772153</v>
      </c>
      <c r="P29" s="9" t="s">
        <v>54</v>
      </c>
    </row>
    <row r="30" spans="1:16" ht="10.5" customHeight="1">
      <c r="A30" s="5">
        <v>28</v>
      </c>
      <c r="B30" s="15" t="s">
        <v>56</v>
      </c>
      <c r="C30" s="15" t="s">
        <v>55</v>
      </c>
      <c r="D30" s="15" t="s">
        <v>56</v>
      </c>
      <c r="E30" s="15" t="s">
        <v>55</v>
      </c>
      <c r="F30" s="15" t="s">
        <v>55</v>
      </c>
      <c r="G30" s="15" t="s">
        <v>56</v>
      </c>
      <c r="H30" s="15" t="s">
        <v>56</v>
      </c>
      <c r="I30" s="15" t="s">
        <v>56</v>
      </c>
      <c r="J30" s="24"/>
      <c r="K30" s="24">
        <f>J30+18</f>
        <v>18</v>
      </c>
      <c r="L30" s="8">
        <v>1</v>
      </c>
      <c r="M30" s="8">
        <f>L30+99</f>
        <v>100</v>
      </c>
      <c r="N30" s="20">
        <f t="shared" si="1"/>
        <v>0</v>
      </c>
      <c r="O30" s="20">
        <f t="shared" si="1"/>
        <v>0.18</v>
      </c>
      <c r="P30" s="9" t="s">
        <v>20</v>
      </c>
    </row>
    <row r="31" spans="1:16" ht="10.5" customHeight="1">
      <c r="A31" s="5">
        <v>29</v>
      </c>
      <c r="B31" s="15" t="s">
        <v>56</v>
      </c>
      <c r="C31" s="15" t="s">
        <v>56</v>
      </c>
      <c r="D31" s="15" t="s">
        <v>55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24"/>
      <c r="K31" s="24">
        <f>J31+14</f>
        <v>14</v>
      </c>
      <c r="L31" s="8">
        <v>1</v>
      </c>
      <c r="M31" s="8">
        <f>L31+92</f>
        <v>93</v>
      </c>
      <c r="N31" s="20">
        <f t="shared" si="1"/>
        <v>0</v>
      </c>
      <c r="O31" s="20">
        <f t="shared" si="1"/>
        <v>0.15053763440860216</v>
      </c>
      <c r="P31" s="9" t="s">
        <v>22</v>
      </c>
    </row>
    <row r="32" spans="1:16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56</v>
      </c>
      <c r="F32" s="15" t="s">
        <v>55</v>
      </c>
      <c r="G32" s="15" t="s">
        <v>55</v>
      </c>
      <c r="H32" s="15" t="s">
        <v>55</v>
      </c>
      <c r="I32" s="15" t="s">
        <v>56</v>
      </c>
      <c r="J32" s="24"/>
      <c r="K32" s="24">
        <f>J32+27</f>
        <v>27</v>
      </c>
      <c r="L32" s="16">
        <v>1</v>
      </c>
      <c r="M32" s="8">
        <f>L32+114</f>
        <v>115</v>
      </c>
      <c r="N32" s="20">
        <f t="shared" si="1"/>
        <v>0</v>
      </c>
      <c r="O32" s="20">
        <f t="shared" si="1"/>
        <v>0.23478260869565218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4"/>
      <c r="K33" s="24">
        <f>J33+3</f>
        <v>3</v>
      </c>
      <c r="L33" s="8"/>
      <c r="M33" s="8">
        <f>L33+15</f>
        <v>15</v>
      </c>
      <c r="N33" s="20"/>
      <c r="O33" s="20">
        <f>K33/M33</f>
        <v>0.2</v>
      </c>
      <c r="P33" s="9" t="s">
        <v>57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4"/>
      <c r="K34" s="24">
        <f>J34+19</f>
        <v>19</v>
      </c>
      <c r="L34" s="8">
        <v>0</v>
      </c>
      <c r="M34" s="8">
        <f>L34+68</f>
        <v>68</v>
      </c>
      <c r="N34" s="20" t="e">
        <f>J34/L34</f>
        <v>#DIV/0!</v>
      </c>
      <c r="O34" s="20">
        <f>K34/M34</f>
        <v>0.27941176470588236</v>
      </c>
      <c r="P34" s="9" t="s">
        <v>58</v>
      </c>
    </row>
    <row r="35" spans="1:16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55</v>
      </c>
      <c r="H35" s="15" t="s">
        <v>56</v>
      </c>
      <c r="I35" s="15" t="s">
        <v>55</v>
      </c>
      <c r="J35" s="24"/>
      <c r="K35" s="24">
        <f>J35+23</f>
        <v>23</v>
      </c>
      <c r="L35" s="8">
        <v>1</v>
      </c>
      <c r="M35" s="8">
        <f>L35+92</f>
        <v>93</v>
      </c>
      <c r="N35" s="20">
        <f>J35/L35</f>
        <v>0</v>
      </c>
      <c r="O35" s="20">
        <f>K35/M35</f>
        <v>0.24731182795698925</v>
      </c>
      <c r="P35" s="9" t="s">
        <v>59</v>
      </c>
    </row>
    <row r="36" spans="1:16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24"/>
      <c r="K36" s="24">
        <f>J36+4</f>
        <v>4</v>
      </c>
      <c r="L36" s="8"/>
      <c r="M36" s="8">
        <f>L36+29</f>
        <v>29</v>
      </c>
      <c r="N36" s="20"/>
      <c r="O36" s="20">
        <f>K36/M36</f>
        <v>0.13793103448275862</v>
      </c>
      <c r="P36" s="9" t="s">
        <v>60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4"/>
      <c r="K37" s="24">
        <f>J37+8</f>
        <v>8</v>
      </c>
      <c r="L37" s="8"/>
      <c r="M37" s="8">
        <f>L37+26</f>
        <v>26</v>
      </c>
      <c r="N37" s="20"/>
      <c r="O37" s="20">
        <f>K37/M37</f>
        <v>0.3076923076923077</v>
      </c>
      <c r="P37" s="9" t="s">
        <v>61</v>
      </c>
    </row>
    <row r="38" spans="1:16" ht="10.5" customHeight="1">
      <c r="A38" s="5" t="s">
        <v>9</v>
      </c>
      <c r="B38" s="1">
        <f aca="true" t="shared" si="2" ref="B38:I38">COUNTIF(B2:B37,"Ａ")</f>
        <v>2</v>
      </c>
      <c r="C38" s="1">
        <f t="shared" si="2"/>
        <v>7</v>
      </c>
      <c r="D38" s="1">
        <f t="shared" si="2"/>
        <v>5</v>
      </c>
      <c r="E38" s="1">
        <f t="shared" si="2"/>
        <v>10</v>
      </c>
      <c r="F38" s="1">
        <f t="shared" si="2"/>
        <v>8</v>
      </c>
      <c r="G38" s="1">
        <f t="shared" si="2"/>
        <v>7</v>
      </c>
      <c r="H38" s="1">
        <f t="shared" si="2"/>
        <v>6</v>
      </c>
      <c r="I38" s="1">
        <f t="shared" si="2"/>
        <v>2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12</v>
      </c>
      <c r="C39" s="1">
        <f t="shared" si="3"/>
        <v>6</v>
      </c>
      <c r="D39" s="1">
        <f t="shared" si="3"/>
        <v>9</v>
      </c>
      <c r="E39" s="1">
        <f t="shared" si="3"/>
        <v>4</v>
      </c>
      <c r="F39" s="1">
        <f t="shared" si="3"/>
        <v>5</v>
      </c>
      <c r="G39" s="1">
        <f t="shared" si="3"/>
        <v>6</v>
      </c>
      <c r="H39" s="1">
        <f t="shared" si="3"/>
        <v>8</v>
      </c>
      <c r="I39" s="1">
        <f t="shared" si="3"/>
        <v>12</v>
      </c>
      <c r="J39" s="2"/>
      <c r="K39" s="2"/>
      <c r="L39" s="2"/>
      <c r="M39" s="2"/>
      <c r="N39" s="2"/>
      <c r="O39" s="2"/>
      <c r="P39" s="23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55</v>
      </c>
      <c r="Q40" s="15" t="s">
        <v>56</v>
      </c>
    </row>
    <row r="41" spans="1:16" ht="10.5" customHeight="1">
      <c r="A41" s="7" t="s">
        <v>55</v>
      </c>
      <c r="B41" s="11">
        <f aca="true" t="shared" si="5" ref="B41:I41">B38/B40</f>
        <v>0.14285714285714285</v>
      </c>
      <c r="C41" s="11">
        <f t="shared" si="5"/>
        <v>0.5</v>
      </c>
      <c r="D41" s="11">
        <f t="shared" si="5"/>
        <v>0.35714285714285715</v>
      </c>
      <c r="E41" s="11">
        <f t="shared" si="5"/>
        <v>0.7142857142857143</v>
      </c>
      <c r="F41" s="11">
        <f t="shared" si="5"/>
        <v>0.5714285714285714</v>
      </c>
      <c r="G41" s="11">
        <f t="shared" si="5"/>
        <v>0.5</v>
      </c>
      <c r="H41" s="11">
        <f t="shared" si="5"/>
        <v>0.42857142857142855</v>
      </c>
      <c r="I41" s="11">
        <f t="shared" si="5"/>
        <v>0.14285714285714285</v>
      </c>
      <c r="J41" s="4"/>
      <c r="K41" s="4"/>
      <c r="L41" s="4"/>
      <c r="M41" s="4"/>
      <c r="N41" s="4"/>
      <c r="O41" s="4"/>
      <c r="P41" s="23"/>
    </row>
    <row r="42" spans="1:16" ht="10.5" customHeight="1">
      <c r="A42" s="7" t="s">
        <v>56</v>
      </c>
      <c r="B42" s="11">
        <f aca="true" t="shared" si="6" ref="B42:I42">B39/B40</f>
        <v>0.8571428571428571</v>
      </c>
      <c r="C42" s="11">
        <f t="shared" si="6"/>
        <v>0.42857142857142855</v>
      </c>
      <c r="D42" s="11">
        <f t="shared" si="6"/>
        <v>0.6428571428571429</v>
      </c>
      <c r="E42" s="11">
        <f t="shared" si="6"/>
        <v>0.2857142857142857</v>
      </c>
      <c r="F42" s="11">
        <f t="shared" si="6"/>
        <v>0.35714285714285715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0.8571428571428571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28"/>
    </row>
    <row r="47" spans="1:10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29"/>
    </row>
    <row r="48" spans="1:10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29"/>
    </row>
    <row r="49" spans="1:10" ht="13.5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29"/>
    </row>
    <row r="50" spans="1:10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9"/>
    </row>
    <row r="51" spans="1:10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30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藪口　貴志</cp:lastModifiedBy>
  <cp:lastPrinted>2007-07-19T14:15:20Z</cp:lastPrinted>
  <dcterms:created xsi:type="dcterms:W3CDTF">2007-01-22T10:41:33Z</dcterms:created>
  <dcterms:modified xsi:type="dcterms:W3CDTF">2010-02-28T14:41:24Z</dcterms:modified>
  <cp:category/>
  <cp:version/>
  <cp:contentType/>
  <cp:contentStatus/>
</cp:coreProperties>
</file>