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004" sheetId="1" r:id="rId1"/>
    <sheet name="0927" sheetId="2" r:id="rId2"/>
    <sheet name="0920" sheetId="3" r:id="rId3"/>
    <sheet name="0913" sheetId="4" r:id="rId4"/>
    <sheet name="0906" sheetId="5" r:id="rId5"/>
    <sheet name="0830" sheetId="6" r:id="rId6"/>
    <sheet name="0823" sheetId="7" r:id="rId7"/>
    <sheet name="0816" sheetId="8" r:id="rId8"/>
    <sheet name="0809" sheetId="9" r:id="rId9"/>
    <sheet name="0802" sheetId="10" r:id="rId10"/>
    <sheet name="0725" sheetId="11" r:id="rId11"/>
    <sheet name="0719" sheetId="12" r:id="rId12"/>
    <sheet name="0712" sheetId="13" r:id="rId13"/>
    <sheet name="0705" sheetId="14" r:id="rId14"/>
    <sheet name="0628" sheetId="15" r:id="rId15"/>
    <sheet name="0621" sheetId="16" r:id="rId16"/>
    <sheet name="0614" sheetId="17" r:id="rId17"/>
    <sheet name="0607" sheetId="18" r:id="rId18"/>
    <sheet name="0531" sheetId="19" r:id="rId19"/>
    <sheet name="0524" sheetId="20" r:id="rId20"/>
    <sheet name="0517" sheetId="21" r:id="rId21"/>
    <sheet name="0510" sheetId="22" r:id="rId22"/>
    <sheet name="0501" sheetId="23" r:id="rId23"/>
    <sheet name="0426" sheetId="24" r:id="rId24"/>
    <sheet name="0419" sheetId="25" r:id="rId25"/>
    <sheet name="0412" sheetId="26" r:id="rId26"/>
    <sheet name="0405" sheetId="27" r:id="rId27"/>
    <sheet name="0329" sheetId="28" r:id="rId28"/>
    <sheet name="0322" sheetId="29" r:id="rId29"/>
    <sheet name="0315" sheetId="30" r:id="rId30"/>
    <sheet name="0308" sheetId="31" r:id="rId31"/>
    <sheet name="0301" sheetId="32" r:id="rId32"/>
    <sheet name="0222" sheetId="33" r:id="rId33"/>
    <sheet name="0215" sheetId="34" r:id="rId34"/>
    <sheet name="0208" sheetId="35" r:id="rId35"/>
    <sheet name="0201" sheetId="36" r:id="rId36"/>
    <sheet name="125" sheetId="37" r:id="rId37"/>
    <sheet name="118" sheetId="38" r:id="rId38"/>
    <sheet name="111" sheetId="39" r:id="rId39"/>
    <sheet name="104" sheetId="40" r:id="rId40"/>
  </sheets>
  <definedNames>
    <definedName name="_xlnm._FilterDatabase" localSheetId="35" hidden="1">'0201'!$A$1:$Q$42</definedName>
    <definedName name="_xlnm._FilterDatabase" localSheetId="34" hidden="1">'0208'!$A$1:$Q$42</definedName>
    <definedName name="_xlnm._FilterDatabase" localSheetId="33" hidden="1">'0215'!$A$1:$Q$42</definedName>
    <definedName name="_xlnm._FilterDatabase" localSheetId="32" hidden="1">'0222'!$A$1:$Q$42</definedName>
    <definedName name="_xlnm._FilterDatabase" localSheetId="31" hidden="1">'0301'!$A$1:$Q$42</definedName>
    <definedName name="_xlnm._FilterDatabase" localSheetId="30" hidden="1">'0308'!$A$1:$Q$42</definedName>
    <definedName name="_xlnm._FilterDatabase" localSheetId="29" hidden="1">'0315'!$A$1:$Q$42</definedName>
    <definedName name="_xlnm._FilterDatabase" localSheetId="28" hidden="1">'0322'!$A$1:$Q$42</definedName>
    <definedName name="_xlnm._FilterDatabase" localSheetId="27" hidden="1">'0329'!$A$1:$Q$42</definedName>
    <definedName name="_xlnm._FilterDatabase" localSheetId="26" hidden="1">'0405'!$A$1:$Q$42</definedName>
    <definedName name="_xlnm._FilterDatabase" localSheetId="25" hidden="1">'0412'!$A$1:$Q$42</definedName>
    <definedName name="_xlnm._FilterDatabase" localSheetId="24" hidden="1">'0419'!$A$1:$Q$42</definedName>
    <definedName name="_xlnm._FilterDatabase" localSheetId="23" hidden="1">'0426'!$A$1:$Q$42</definedName>
    <definedName name="_xlnm._FilterDatabase" localSheetId="22" hidden="1">'0501'!$A$1:$Q$42</definedName>
    <definedName name="_xlnm._FilterDatabase" localSheetId="21" hidden="1">'0510'!$A$1:$Q$42</definedName>
    <definedName name="_xlnm._FilterDatabase" localSheetId="20" hidden="1">'0517'!$A$1:$Q$42</definedName>
    <definedName name="_xlnm._FilterDatabase" localSheetId="19" hidden="1">'0524'!$A$1:$Q$42</definedName>
    <definedName name="_xlnm._FilterDatabase" localSheetId="18" hidden="1">'0531'!$A$1:$Q$42</definedName>
    <definedName name="_xlnm._FilterDatabase" localSheetId="17" hidden="1">'0607'!$A$1:$Q$42</definedName>
    <definedName name="_xlnm._FilterDatabase" localSheetId="16" hidden="1">'0614'!$A$1:$Q$42</definedName>
    <definedName name="_xlnm._FilterDatabase" localSheetId="15" hidden="1">'0621'!$A$1:$Q$42</definedName>
    <definedName name="_xlnm._FilterDatabase" localSheetId="14" hidden="1">'0628'!$A$1:$Q$42</definedName>
    <definedName name="_xlnm._FilterDatabase" localSheetId="13" hidden="1">'0705'!$A$1:$Q$42</definedName>
    <definedName name="_xlnm._FilterDatabase" localSheetId="12" hidden="1">'0712'!$A$1:$Q$42</definedName>
    <definedName name="_xlnm._FilterDatabase" localSheetId="11" hidden="1">'0719'!$A$1:$Q$42</definedName>
    <definedName name="_xlnm._FilterDatabase" localSheetId="10" hidden="1">'0725'!$A$1:$Q$42</definedName>
    <definedName name="_xlnm._FilterDatabase" localSheetId="9" hidden="1">'0802'!$A$1:$Q$42</definedName>
    <definedName name="_xlnm._FilterDatabase" localSheetId="8" hidden="1">'0809'!$A$1:$Q$42</definedName>
    <definedName name="_xlnm._FilterDatabase" localSheetId="7" hidden="1">'0816'!$A$1:$Q$42</definedName>
    <definedName name="_xlnm._FilterDatabase" localSheetId="6" hidden="1">'0823'!$A$1:$Q$42</definedName>
    <definedName name="_xlnm._FilterDatabase" localSheetId="5" hidden="1">'0830'!$A$1:$Q$42</definedName>
    <definedName name="_xlnm._FilterDatabase" localSheetId="4" hidden="1">'0906'!$A$1:$Q$42</definedName>
    <definedName name="_xlnm._FilterDatabase" localSheetId="3" hidden="1">'0913'!$A$1:$Q$42</definedName>
    <definedName name="_xlnm._FilterDatabase" localSheetId="2" hidden="1">'0920'!$A$1:$Q$42</definedName>
    <definedName name="_xlnm._FilterDatabase" localSheetId="1" hidden="1">'0927'!$A$1:$Q$42</definedName>
    <definedName name="_xlnm._FilterDatabase" localSheetId="0" hidden="1">'1004'!$A$1:$Q$42</definedName>
    <definedName name="_xlnm._FilterDatabase" localSheetId="39" hidden="1">'104'!$A$1:$P$42</definedName>
    <definedName name="_xlnm._FilterDatabase" localSheetId="38" hidden="1">'111'!$A$1:$P$42</definedName>
    <definedName name="_xlnm._FilterDatabase" localSheetId="37" hidden="1">'118'!$A$1:$Q$42</definedName>
    <definedName name="_xlnm._FilterDatabase" localSheetId="36" hidden="1">'125'!$A$1:$Q$42</definedName>
    <definedName name="_xlnm.Print_Area" localSheetId="35">'0201'!$A$1:$P$51</definedName>
    <definedName name="_xlnm.Print_Area" localSheetId="34">'0208'!$A$1:$P$51</definedName>
    <definedName name="_xlnm.Print_Area" localSheetId="33">'0215'!$A$1:$P$51</definedName>
    <definedName name="_xlnm.Print_Area" localSheetId="32">'0222'!$A$1:$P$51</definedName>
    <definedName name="_xlnm.Print_Area" localSheetId="31">'0301'!$A$1:$P$51</definedName>
    <definedName name="_xlnm.Print_Area" localSheetId="30">'0308'!$A$1:$P$51</definedName>
    <definedName name="_xlnm.Print_Area" localSheetId="29">'0315'!$A$1:$P$51</definedName>
    <definedName name="_xlnm.Print_Area" localSheetId="28">'0322'!$A$1:$P$51</definedName>
    <definedName name="_xlnm.Print_Area" localSheetId="27">'0329'!$A$1:$P$51</definedName>
    <definedName name="_xlnm.Print_Area" localSheetId="26">'0405'!$A$1:$P$51</definedName>
    <definedName name="_xlnm.Print_Area" localSheetId="25">'0412'!$A$1:$P$51</definedName>
    <definedName name="_xlnm.Print_Area" localSheetId="24">'0419'!$A$1:$P$51</definedName>
    <definedName name="_xlnm.Print_Area" localSheetId="23">'0426'!$A$1:$P$51</definedName>
    <definedName name="_xlnm.Print_Area" localSheetId="22">'0501'!$A$1:$P$51</definedName>
    <definedName name="_xlnm.Print_Area" localSheetId="21">'0510'!$A$1:$P$51</definedName>
    <definedName name="_xlnm.Print_Area" localSheetId="20">'0517'!$A$1:$P$51</definedName>
    <definedName name="_xlnm.Print_Area" localSheetId="19">'0524'!$A$1:$P$51</definedName>
    <definedName name="_xlnm.Print_Area" localSheetId="18">'0531'!$A$1:$P$51</definedName>
    <definedName name="_xlnm.Print_Area" localSheetId="17">'0607'!$A$1:$P$51</definedName>
    <definedName name="_xlnm.Print_Area" localSheetId="16">'0614'!$A$1:$P$51</definedName>
    <definedName name="_xlnm.Print_Area" localSheetId="15">'0621'!$A$1:$P$51</definedName>
    <definedName name="_xlnm.Print_Area" localSheetId="14">'0628'!$A$1:$P$51</definedName>
    <definedName name="_xlnm.Print_Area" localSheetId="13">'0705'!$A$1:$P$51</definedName>
    <definedName name="_xlnm.Print_Area" localSheetId="12">'0712'!$A$1:$P$51</definedName>
    <definedName name="_xlnm.Print_Area" localSheetId="11">'0719'!$A$1:$P$51</definedName>
    <definedName name="_xlnm.Print_Area" localSheetId="10">'0725'!$A$1:$P$51</definedName>
    <definedName name="_xlnm.Print_Area" localSheetId="9">'0802'!$A$1:$P$51</definedName>
    <definedName name="_xlnm.Print_Area" localSheetId="8">'0809'!$A$1:$P$51</definedName>
    <definedName name="_xlnm.Print_Area" localSheetId="7">'0816'!$A$1:$P$51</definedName>
    <definedName name="_xlnm.Print_Area" localSheetId="6">'0823'!$A$1:$P$51</definedName>
    <definedName name="_xlnm.Print_Area" localSheetId="5">'0830'!$A$1:$P$51</definedName>
    <definedName name="_xlnm.Print_Area" localSheetId="4">'0906'!$A$1:$P$51</definedName>
    <definedName name="_xlnm.Print_Area" localSheetId="3">'0913'!$A$1:$P$51</definedName>
    <definedName name="_xlnm.Print_Area" localSheetId="2">'0920'!$A$1:$P$51</definedName>
    <definedName name="_xlnm.Print_Area" localSheetId="1">'0927'!$A$1:$P$51</definedName>
    <definedName name="_xlnm.Print_Area" localSheetId="0">'1004'!$A$1:$P$51</definedName>
    <definedName name="_xlnm.Print_Area" localSheetId="39">'104'!$A$1:$O$51</definedName>
    <definedName name="_xlnm.Print_Area" localSheetId="38">'111'!$A$1:$O$51</definedName>
    <definedName name="_xlnm.Print_Area" localSheetId="37">'118'!$A$1:$P$51</definedName>
    <definedName name="_xlnm.Print_Area" localSheetId="36">'125'!$A$1:$P$51</definedName>
  </definedNames>
  <calcPr fullCalcOnLoad="1"/>
</workbook>
</file>

<file path=xl/sharedStrings.xml><?xml version="1.0" encoding="utf-8"?>
<sst xmlns="http://schemas.openxmlformats.org/spreadsheetml/2006/main" count="6453" uniqueCount="146">
  <si>
    <t>会員Ｎｏ</t>
  </si>
  <si>
    <t>問1</t>
  </si>
  <si>
    <t>問２</t>
  </si>
  <si>
    <t>問3</t>
  </si>
  <si>
    <t>問4</t>
  </si>
  <si>
    <t>問5</t>
  </si>
  <si>
    <t>問6</t>
  </si>
  <si>
    <t>問7</t>
  </si>
  <si>
    <t>問8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</si>
  <si>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</si>
  <si>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</si>
  <si>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</si>
  <si>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</si>
  <si>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</si>
  <si>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</si>
  <si>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</si>
  <si>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</si>
  <si>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</si>
  <si>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</si>
  <si>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</si>
  <si>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</si>
  <si>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</si>
  <si>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</si>
  <si>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</si>
  <si>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</si>
  <si>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</si>
  <si>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</si>
  <si>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</si>
  <si>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</si>
  <si>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</si>
  <si>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</si>
  <si>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</si>
  <si>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</si>
  <si>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</si>
  <si>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</si>
  <si>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</si>
  <si>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</si>
  <si>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</si>
  <si>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</si>
  <si>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</si>
  <si>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</si>
  <si>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</si>
  <si>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</si>
  <si>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</si>
  <si>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</si>
  <si>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</si>
  <si>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</si>
  <si>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</si>
  <si>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</si>
  <si>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</si>
  <si>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</si>
  <si>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</si>
  <si>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</si>
  <si>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</si>
  <si>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</si>
  <si>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</si>
  <si>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</si>
  <si>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</si>
  <si>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</si>
  <si>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</si>
  <si>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</si>
  <si>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</si>
  <si>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どらちらもはＸにしました（21.05.25より）</t>
  </si>
  <si>
    <t>O</t>
  </si>
  <si>
    <t>Ａ</t>
  </si>
  <si>
    <t>Ｂ</t>
  </si>
  <si>
    <t>EX</t>
  </si>
  <si>
    <t>O</t>
  </si>
  <si>
    <t>Ｂ</t>
  </si>
  <si>
    <t>Ａ</t>
  </si>
  <si>
    <t>EX</t>
  </si>
  <si>
    <t>Ａ</t>
  </si>
  <si>
    <t>Ｂ</t>
  </si>
  <si>
    <t>どらちもはＸにしました（21.05.25より）</t>
  </si>
  <si>
    <t>EX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</si>
  <si>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</si>
  <si>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</si>
  <si>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</si>
  <si>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</si>
  <si>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</si>
  <si>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</si>
  <si>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</si>
  <si>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</si>
  <si>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</si>
  <si>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</si>
  <si>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</si>
  <si>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</si>
  <si>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</si>
  <si>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</si>
  <si>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</si>
  <si>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</si>
  <si>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</si>
  <si>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</si>
  <si>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</si>
  <si>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</si>
  <si>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</si>
  <si>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</si>
  <si>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</si>
  <si>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</si>
  <si>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</si>
  <si>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</si>
  <si>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</si>
  <si>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</si>
  <si>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</si>
  <si>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</si>
  <si>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</si>
  <si>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</si>
  <si>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どちらでもない回答に関してはＯにしました。</t>
  </si>
  <si>
    <t>どらちもはＸにしました（21.05.25より）</t>
  </si>
  <si>
    <t>チェックはしていますが回答が間違っていたら指摘ください。</t>
  </si>
  <si>
    <t>どらちもはＸにしました（21.05.25より）</t>
  </si>
  <si>
    <t>EX</t>
  </si>
  <si>
    <t>EX</t>
  </si>
  <si>
    <t>X</t>
  </si>
  <si>
    <t>EX</t>
  </si>
  <si>
    <t>Ｂ</t>
  </si>
  <si>
    <t>Ａ</t>
  </si>
  <si>
    <t>EX</t>
  </si>
  <si>
    <t>EX</t>
  </si>
  <si>
    <t>EX</t>
  </si>
  <si>
    <t>O</t>
  </si>
  <si>
    <t>Ｂ</t>
  </si>
  <si>
    <t>Ａ</t>
  </si>
  <si>
    <t>X</t>
  </si>
  <si>
    <t>Ｂ</t>
  </si>
  <si>
    <t>Ａ</t>
  </si>
  <si>
    <t>O</t>
  </si>
  <si>
    <t>O</t>
  </si>
  <si>
    <t>O</t>
  </si>
  <si>
    <t>O</t>
  </si>
  <si>
    <t>O</t>
  </si>
  <si>
    <t>Ｂ</t>
  </si>
  <si>
    <t>Ａ</t>
  </si>
  <si>
    <t>Ｂ</t>
  </si>
  <si>
    <t>Ａ</t>
  </si>
  <si>
    <t>O</t>
  </si>
  <si>
    <t>Ｂ</t>
  </si>
  <si>
    <t>Ａ</t>
  </si>
  <si>
    <t>Ｂ</t>
  </si>
  <si>
    <t>Ａ</t>
  </si>
  <si>
    <t>O</t>
  </si>
  <si>
    <t>O</t>
  </si>
  <si>
    <t>O</t>
  </si>
  <si>
    <t>A</t>
  </si>
  <si>
    <t>O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</si>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</sst>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6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5"/>
      <name val="ＭＳ Ｐ明朝"/>
      <family val="1"/>
    </font>
    <font>
      <sz val="11"/>
      <color indexed="53"/>
      <name val="ＭＳ Ｐ明朝"/>
      <family val="1"/>
    </font>
    <font>
      <sz val="11"/>
      <color indexed="10"/>
      <name val="ＭＳ Ｐ明朝"/>
      <family val="1"/>
    </font>
    <font>
      <sz val="11"/>
      <color indexed="57"/>
      <name val="ＭＳ Ｐ明朝"/>
      <family val="1"/>
    </font>
    <font>
      <sz val="11"/>
      <color indexed="6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/>
      <name val="ＭＳ Ｐ明朝"/>
      <family val="1"/>
    </font>
    <font>
      <sz val="11"/>
      <color rgb="FFFF0000"/>
      <name val="ＭＳ Ｐ明朝"/>
      <family val="1"/>
    </font>
    <font>
      <sz val="11"/>
      <color theme="3" tint="0.39998000860214233"/>
      <name val="ＭＳ Ｐ明朝"/>
      <family val="1"/>
    </font>
    <font>
      <sz val="11"/>
      <color theme="5"/>
      <name val="ＭＳ Ｐ明朝"/>
      <family val="1"/>
    </font>
    <font>
      <sz val="11"/>
      <color theme="1"/>
      <name val="ＭＳ Ｐ明朝"/>
      <family val="1"/>
    </font>
    <font>
      <sz val="11"/>
      <color theme="6"/>
      <name val="ＭＳ Ｐ明朝"/>
      <family val="1"/>
    </font>
    <font>
      <sz val="11"/>
      <color theme="5" tint="-0.24997000396251678"/>
      <name val="ＭＳ Ｐ明朝"/>
      <family val="1"/>
    </font>
    <font>
      <sz val="11"/>
      <color theme="9" tint="-0.24997000396251678"/>
      <name val="ＭＳ Ｐ明朝"/>
      <family val="1"/>
    </font>
    <font>
      <sz val="11"/>
      <color theme="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55</v>
      </c>
      <c r="G2" s="15" t="s">
        <v>55</v>
      </c>
      <c r="H2" s="15" t="s">
        <v>55</v>
      </c>
      <c r="I2" s="15" t="s">
        <v>55</v>
      </c>
      <c r="J2" s="37"/>
      <c r="K2" s="8">
        <v>6</v>
      </c>
      <c r="L2" s="8">
        <f>K2+37</f>
        <v>43</v>
      </c>
      <c r="M2" s="8">
        <v>40</v>
      </c>
      <c r="N2" s="8">
        <f>157+M2</f>
        <v>197</v>
      </c>
      <c r="O2" s="20">
        <f>K2/M2</f>
        <v>0.15</v>
      </c>
      <c r="P2" s="20">
        <f>L2/N2</f>
        <v>0.2182741116751269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55</v>
      </c>
      <c r="G8" s="15" t="s">
        <v>55</v>
      </c>
      <c r="H8" s="15" t="s">
        <v>55</v>
      </c>
      <c r="I8" s="15" t="s">
        <v>55</v>
      </c>
      <c r="J8" s="37"/>
      <c r="K8" s="8">
        <v>5</v>
      </c>
      <c r="L8" s="8">
        <f>K8+57</f>
        <v>62</v>
      </c>
      <c r="M8" s="8">
        <v>37</v>
      </c>
      <c r="N8" s="8">
        <f>156+M8</f>
        <v>193</v>
      </c>
      <c r="O8" s="20">
        <f>K8/M8</f>
        <v>0.13513513513513514</v>
      </c>
      <c r="P8" s="20">
        <f>L8/N8</f>
        <v>0.32124352331606215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3"/>
      <c r="H14" s="15"/>
      <c r="I14" s="15"/>
      <c r="J14" s="37"/>
      <c r="K14" s="8">
        <v>1</v>
      </c>
      <c r="L14" s="8">
        <f>K14+29</f>
        <v>30</v>
      </c>
      <c r="M14" s="8">
        <v>38</v>
      </c>
      <c r="N14" s="8">
        <f>M14+156</f>
        <v>194</v>
      </c>
      <c r="O14" s="20">
        <f>K14/M14</f>
        <v>0.02631578947368421</v>
      </c>
      <c r="P14" s="20">
        <f>L14/N14</f>
        <v>0.15463917525773196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16</v>
      </c>
      <c r="N17" s="8">
        <f>M17+111</f>
        <v>127</v>
      </c>
      <c r="O17" s="20">
        <f>K17/M17</f>
        <v>0.125</v>
      </c>
      <c r="P17" s="20">
        <f>L17/N17</f>
        <v>0.1732283464566929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55</v>
      </c>
      <c r="I18" s="15" t="s">
        <v>55</v>
      </c>
      <c r="J18" s="37"/>
      <c r="K18" s="8">
        <v>6</v>
      </c>
      <c r="L18" s="8">
        <f>K18+38</f>
        <v>44</v>
      </c>
      <c r="M18" s="8">
        <v>40</v>
      </c>
      <c r="N18" s="8">
        <f>M18+157</f>
        <v>197</v>
      </c>
      <c r="O18" s="20">
        <f>K18/M18</f>
        <v>0.15</v>
      </c>
      <c r="P18" s="20">
        <f>L18/N18</f>
        <v>0.2233502538071066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55</v>
      </c>
      <c r="J20" s="37"/>
      <c r="K20" s="16">
        <v>5</v>
      </c>
      <c r="L20" s="16">
        <f>K20+49</f>
        <v>54</v>
      </c>
      <c r="M20" s="8">
        <v>40</v>
      </c>
      <c r="N20" s="8">
        <f>M20+157</f>
        <v>197</v>
      </c>
      <c r="O20" s="20">
        <f>K20/M20</f>
        <v>0.125</v>
      </c>
      <c r="P20" s="20">
        <f>L20/N20</f>
        <v>0.27411167512690354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38"/>
      <c r="K24" s="8">
        <v>3</v>
      </c>
      <c r="L24" s="8">
        <f>K24+7</f>
        <v>10</v>
      </c>
      <c r="M24" s="16">
        <v>38</v>
      </c>
      <c r="N24" s="8">
        <f>M24+150</f>
        <v>188</v>
      </c>
      <c r="O24" s="20">
        <f>K24/M24</f>
        <v>0.07894736842105263</v>
      </c>
      <c r="P24" s="20">
        <f>L24/N24</f>
        <v>0.05319148936170213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55</v>
      </c>
      <c r="J28" s="37"/>
      <c r="K28" s="8">
        <v>4</v>
      </c>
      <c r="L28" s="8">
        <f>K28+40</f>
        <v>44</v>
      </c>
      <c r="M28" s="8">
        <v>36</v>
      </c>
      <c r="N28" s="8">
        <f>M28+131</f>
        <v>167</v>
      </c>
      <c r="O28" s="20">
        <f aca="true" t="shared" si="1" ref="O28:P32">K28/M28</f>
        <v>0.1111111111111111</v>
      </c>
      <c r="P28" s="20">
        <f t="shared" si="1"/>
        <v>0.2634730538922156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55</v>
      </c>
      <c r="G30" s="15" t="s">
        <v>55</v>
      </c>
      <c r="H30" s="15" t="s">
        <v>56</v>
      </c>
      <c r="I30" s="15" t="s">
        <v>55</v>
      </c>
      <c r="J30" s="37"/>
      <c r="K30" s="24">
        <v>3</v>
      </c>
      <c r="L30" s="24">
        <f>K30+18</f>
        <v>21</v>
      </c>
      <c r="M30" s="8">
        <v>36</v>
      </c>
      <c r="N30" s="8">
        <f>M30+99</f>
        <v>135</v>
      </c>
      <c r="O30" s="20">
        <f t="shared" si="1"/>
        <v>0.08333333333333333</v>
      </c>
      <c r="P30" s="20">
        <f t="shared" si="1"/>
        <v>0.15555555555555556</v>
      </c>
      <c r="Q30" s="9" t="s">
        <v>20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7"/>
      <c r="K31" s="24">
        <v>4</v>
      </c>
      <c r="L31" s="24">
        <f>K31+14</f>
        <v>18</v>
      </c>
      <c r="M31" s="8">
        <v>38</v>
      </c>
      <c r="N31" s="8">
        <f>M31+92</f>
        <v>130</v>
      </c>
      <c r="O31" s="20">
        <f t="shared" si="1"/>
        <v>0.10526315789473684</v>
      </c>
      <c r="P31" s="20">
        <f t="shared" si="1"/>
        <v>0.13846153846153847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55</v>
      </c>
      <c r="F32" s="15" t="s">
        <v>55</v>
      </c>
      <c r="G32" s="15" t="s">
        <v>56</v>
      </c>
      <c r="H32" s="15" t="s">
        <v>55</v>
      </c>
      <c r="I32" s="15" t="s">
        <v>55</v>
      </c>
      <c r="J32" s="37"/>
      <c r="K32" s="24">
        <v>3</v>
      </c>
      <c r="L32" s="24">
        <v>30</v>
      </c>
      <c r="M32" s="16">
        <v>40</v>
      </c>
      <c r="N32" s="8">
        <f>M32+114</f>
        <v>154</v>
      </c>
      <c r="O32" s="20">
        <f t="shared" si="1"/>
        <v>0.075</v>
      </c>
      <c r="P32" s="20">
        <f t="shared" si="1"/>
        <v>0.19480519480519481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55</v>
      </c>
      <c r="G35" s="15" t="s">
        <v>55</v>
      </c>
      <c r="H35" s="15" t="s">
        <v>56</v>
      </c>
      <c r="I35" s="15" t="s">
        <v>55</v>
      </c>
      <c r="J35" s="37"/>
      <c r="K35" s="24">
        <v>4</v>
      </c>
      <c r="L35" s="24">
        <f>K35+23</f>
        <v>27</v>
      </c>
      <c r="M35" s="8">
        <v>39</v>
      </c>
      <c r="N35" s="8">
        <f>M35+92</f>
        <v>131</v>
      </c>
      <c r="O35" s="20">
        <f>K35/M35</f>
        <v>0.10256410256410256</v>
      </c>
      <c r="P35" s="20">
        <f>L35/N35</f>
        <v>0.20610687022900764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6</v>
      </c>
      <c r="D38" s="1">
        <f t="shared" si="2"/>
        <v>3</v>
      </c>
      <c r="E38" s="1">
        <f t="shared" si="2"/>
        <v>9</v>
      </c>
      <c r="F38" s="1">
        <f t="shared" si="2"/>
        <v>8</v>
      </c>
      <c r="G38" s="1">
        <f t="shared" si="2"/>
        <v>6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0</v>
      </c>
      <c r="C39" s="1">
        <f t="shared" si="3"/>
        <v>3</v>
      </c>
      <c r="D39" s="1">
        <f t="shared" si="3"/>
        <v>6</v>
      </c>
      <c r="E39" s="1">
        <f t="shared" si="3"/>
        <v>0</v>
      </c>
      <c r="F39" s="1">
        <f t="shared" si="3"/>
        <v>1</v>
      </c>
      <c r="G39" s="1">
        <f t="shared" si="3"/>
        <v>3</v>
      </c>
      <c r="H39" s="1">
        <f t="shared" si="3"/>
        <v>3</v>
      </c>
      <c r="I39" s="1">
        <f t="shared" si="3"/>
        <v>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1</v>
      </c>
      <c r="C41" s="11">
        <f t="shared" si="5"/>
        <v>0.6666666666666666</v>
      </c>
      <c r="D41" s="11">
        <f t="shared" si="5"/>
        <v>0.3333333333333333</v>
      </c>
      <c r="E41" s="11">
        <f t="shared" si="5"/>
        <v>1</v>
      </c>
      <c r="F41" s="11">
        <f t="shared" si="5"/>
        <v>0.8888888888888888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</v>
      </c>
      <c r="C42" s="11">
        <f t="shared" si="6"/>
        <v>0.3333333333333333</v>
      </c>
      <c r="D42" s="11">
        <f t="shared" si="6"/>
        <v>0.6666666666666666</v>
      </c>
      <c r="E42" s="11">
        <f t="shared" si="6"/>
        <v>0</v>
      </c>
      <c r="F42" s="11">
        <f t="shared" si="6"/>
        <v>0.1111111111111111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40" sqref="K40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55</v>
      </c>
      <c r="G2" s="15" t="s">
        <v>55</v>
      </c>
      <c r="H2" s="15" t="s">
        <v>55</v>
      </c>
      <c r="I2" s="15" t="s">
        <v>55</v>
      </c>
      <c r="J2" s="37"/>
      <c r="K2" s="8">
        <v>5</v>
      </c>
      <c r="L2" s="8">
        <f>K2+37</f>
        <v>42</v>
      </c>
      <c r="M2" s="8">
        <v>31</v>
      </c>
      <c r="N2" s="8">
        <f>157+M2</f>
        <v>188</v>
      </c>
      <c r="O2" s="20">
        <f>K2/M2</f>
        <v>0.16129032258064516</v>
      </c>
      <c r="P2" s="20">
        <f>L2/N2</f>
        <v>0.22340425531914893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55</v>
      </c>
      <c r="E8" s="15" t="s">
        <v>55</v>
      </c>
      <c r="F8" s="15" t="s">
        <v>55</v>
      </c>
      <c r="G8" s="15" t="s">
        <v>55</v>
      </c>
      <c r="H8" s="15" t="s">
        <v>56</v>
      </c>
      <c r="I8" s="15" t="s">
        <v>56</v>
      </c>
      <c r="J8" s="37"/>
      <c r="K8" s="8">
        <v>4</v>
      </c>
      <c r="L8" s="8">
        <f>K8+57</f>
        <v>61</v>
      </c>
      <c r="M8" s="8">
        <v>29</v>
      </c>
      <c r="N8" s="8">
        <f>156+M8</f>
        <v>185</v>
      </c>
      <c r="O8" s="20">
        <f>K8/M8</f>
        <v>0.13793103448275862</v>
      </c>
      <c r="P8" s="20">
        <f>L8/N8</f>
        <v>0.32972972972972975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55</v>
      </c>
      <c r="E14" s="15" t="s">
        <v>55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31</v>
      </c>
      <c r="N14" s="8">
        <f>M14+156</f>
        <v>187</v>
      </c>
      <c r="O14" s="20">
        <f>K14/M14</f>
        <v>0.03225806451612903</v>
      </c>
      <c r="P14" s="20">
        <f>L14/N14</f>
        <v>0.16042780748663102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13</v>
      </c>
      <c r="N17" s="8">
        <f>M17+111</f>
        <v>124</v>
      </c>
      <c r="O17" s="20">
        <f>K17/M17</f>
        <v>0.15384615384615385</v>
      </c>
      <c r="P17" s="20">
        <f>L17/N17</f>
        <v>0.1774193548387097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55</v>
      </c>
      <c r="F18" s="15" t="s">
        <v>56</v>
      </c>
      <c r="G18" s="15" t="s">
        <v>55</v>
      </c>
      <c r="H18" s="15" t="s">
        <v>56</v>
      </c>
      <c r="I18" s="15" t="s">
        <v>56</v>
      </c>
      <c r="J18" s="37"/>
      <c r="K18" s="8">
        <v>4</v>
      </c>
      <c r="L18" s="8">
        <f>K18+38</f>
        <v>42</v>
      </c>
      <c r="M18" s="8">
        <v>31</v>
      </c>
      <c r="N18" s="8">
        <f>M18+157</f>
        <v>188</v>
      </c>
      <c r="O18" s="20">
        <f>K18/M18</f>
        <v>0.12903225806451613</v>
      </c>
      <c r="P18" s="20">
        <f>L18/N18</f>
        <v>0.22340425531914893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>
        <v>4</v>
      </c>
      <c r="L20" s="16">
        <f>K20+49</f>
        <v>53</v>
      </c>
      <c r="M20" s="8">
        <v>31</v>
      </c>
      <c r="N20" s="8">
        <f>M20+157</f>
        <v>188</v>
      </c>
      <c r="O20" s="20">
        <f>K20/M20</f>
        <v>0.12903225806451613</v>
      </c>
      <c r="P20" s="20">
        <f>L20/N20</f>
        <v>0.28191489361702127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48" t="s">
        <v>55</v>
      </c>
      <c r="C24" s="48" t="s">
        <v>55</v>
      </c>
      <c r="D24" s="48" t="s">
        <v>56</v>
      </c>
      <c r="E24" s="48" t="s">
        <v>55</v>
      </c>
      <c r="F24" s="48" t="s">
        <v>56</v>
      </c>
      <c r="G24" s="48" t="s">
        <v>55</v>
      </c>
      <c r="H24" s="48" t="s">
        <v>55</v>
      </c>
      <c r="I24" s="48" t="s">
        <v>55</v>
      </c>
      <c r="J24" s="38"/>
      <c r="K24" s="8">
        <v>2</v>
      </c>
      <c r="L24" s="8">
        <f>K24+7</f>
        <v>9</v>
      </c>
      <c r="M24" s="16">
        <v>29</v>
      </c>
      <c r="N24" s="8">
        <f>M24+150</f>
        <v>179</v>
      </c>
      <c r="O24" s="20">
        <f>K24/M24</f>
        <v>0.06896551724137931</v>
      </c>
      <c r="P24" s="20">
        <f>L24/N24</f>
        <v>0.05027932960893855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56</v>
      </c>
      <c r="F28" s="15" t="s">
        <v>56</v>
      </c>
      <c r="G28" s="15" t="s">
        <v>55</v>
      </c>
      <c r="H28" s="15" t="s">
        <v>56</v>
      </c>
      <c r="I28" s="15" t="s">
        <v>55</v>
      </c>
      <c r="J28" s="37"/>
      <c r="K28" s="8">
        <v>3</v>
      </c>
      <c r="L28" s="8">
        <f>K28+40</f>
        <v>43</v>
      </c>
      <c r="M28" s="8">
        <v>31</v>
      </c>
      <c r="N28" s="8">
        <f>M28+131</f>
        <v>162</v>
      </c>
      <c r="O28" s="20">
        <f aca="true" t="shared" si="1" ref="O28:P32">K28/M28</f>
        <v>0.0967741935483871</v>
      </c>
      <c r="P28" s="20">
        <f t="shared" si="1"/>
        <v>0.2654320987654321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55</v>
      </c>
      <c r="J30" s="37"/>
      <c r="K30" s="24">
        <v>2</v>
      </c>
      <c r="L30" s="24">
        <f>K30+18</f>
        <v>20</v>
      </c>
      <c r="M30" s="8">
        <v>27</v>
      </c>
      <c r="N30" s="8">
        <f>M30+99</f>
        <v>126</v>
      </c>
      <c r="O30" s="20">
        <f t="shared" si="1"/>
        <v>0.07407407407407407</v>
      </c>
      <c r="P30" s="20">
        <f t="shared" si="1"/>
        <v>0.15873015873015872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31</v>
      </c>
      <c r="N31" s="8">
        <f>M31+92</f>
        <v>123</v>
      </c>
      <c r="O31" s="20">
        <f t="shared" si="1"/>
        <v>0.06451612903225806</v>
      </c>
      <c r="P31" s="20">
        <f t="shared" si="1"/>
        <v>0.13008130081300814</v>
      </c>
      <c r="Q31" s="9" t="s">
        <v>22</v>
      </c>
    </row>
    <row r="32" spans="1:17" ht="10.5" customHeight="1">
      <c r="A32" s="5">
        <v>30</v>
      </c>
      <c r="B32" s="48" t="s">
        <v>55</v>
      </c>
      <c r="C32" s="48" t="s">
        <v>55</v>
      </c>
      <c r="D32" s="48" t="s">
        <v>56</v>
      </c>
      <c r="E32" s="48" t="s">
        <v>55</v>
      </c>
      <c r="F32" s="48" t="s">
        <v>56</v>
      </c>
      <c r="G32" s="48" t="s">
        <v>55</v>
      </c>
      <c r="H32" s="48" t="s">
        <v>55</v>
      </c>
      <c r="I32" s="48" t="s">
        <v>55</v>
      </c>
      <c r="J32" s="37"/>
      <c r="K32" s="24">
        <v>3</v>
      </c>
      <c r="L32" s="24">
        <f>K32+27</f>
        <v>30</v>
      </c>
      <c r="M32" s="16">
        <v>31</v>
      </c>
      <c r="N32" s="8">
        <f>M32+114</f>
        <v>145</v>
      </c>
      <c r="O32" s="20">
        <f t="shared" si="1"/>
        <v>0.0967741935483871</v>
      </c>
      <c r="P32" s="20">
        <f t="shared" si="1"/>
        <v>0.20689655172413793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37"/>
      <c r="K35" s="24">
        <v>4</v>
      </c>
      <c r="L35" s="24">
        <f>K35+23</f>
        <v>27</v>
      </c>
      <c r="M35" s="8">
        <v>31</v>
      </c>
      <c r="N35" s="8">
        <f>M35+92</f>
        <v>123</v>
      </c>
      <c r="O35" s="20">
        <f>K35/M35</f>
        <v>0.12903225806451613</v>
      </c>
      <c r="P35" s="20">
        <f>L35/N35</f>
        <v>0.21951219512195122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9</v>
      </c>
      <c r="D38" s="1">
        <f t="shared" si="2"/>
        <v>6</v>
      </c>
      <c r="E38" s="1">
        <f t="shared" si="2"/>
        <v>9</v>
      </c>
      <c r="F38" s="1">
        <f t="shared" si="2"/>
        <v>3</v>
      </c>
      <c r="G38" s="1">
        <f t="shared" si="2"/>
        <v>11</v>
      </c>
      <c r="H38" s="1">
        <f t="shared" si="2"/>
        <v>6</v>
      </c>
      <c r="I38" s="1">
        <f t="shared" si="2"/>
        <v>8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5</v>
      </c>
      <c r="I39" s="1">
        <f t="shared" si="3"/>
        <v>3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0.8181818181818182</v>
      </c>
      <c r="C41" s="11">
        <f t="shared" si="5"/>
        <v>0.8181818181818182</v>
      </c>
      <c r="D41" s="11">
        <f t="shared" si="5"/>
        <v>0.5454545454545454</v>
      </c>
      <c r="E41" s="11">
        <f t="shared" si="5"/>
        <v>0.8181818181818182</v>
      </c>
      <c r="F41" s="11">
        <f t="shared" si="5"/>
        <v>0.2727272727272727</v>
      </c>
      <c r="G41" s="11">
        <f t="shared" si="5"/>
        <v>1</v>
      </c>
      <c r="H41" s="11">
        <f t="shared" si="5"/>
        <v>0.5454545454545454</v>
      </c>
      <c r="I41" s="11">
        <f t="shared" si="5"/>
        <v>0.7272727272727273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0.18181818181818182</v>
      </c>
      <c r="C42" s="11">
        <f t="shared" si="6"/>
        <v>0.18181818181818182</v>
      </c>
      <c r="D42" s="11">
        <f t="shared" si="6"/>
        <v>0.45454545454545453</v>
      </c>
      <c r="E42" s="11">
        <f t="shared" si="6"/>
        <v>0.18181818181818182</v>
      </c>
      <c r="F42" s="11">
        <f t="shared" si="6"/>
        <v>0.7272727272727273</v>
      </c>
      <c r="G42" s="11">
        <f t="shared" si="6"/>
        <v>0</v>
      </c>
      <c r="H42" s="11">
        <f t="shared" si="6"/>
        <v>0.45454545454545453</v>
      </c>
      <c r="I42" s="11">
        <f t="shared" si="6"/>
        <v>0.2727272727272727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42" sqref="N4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56</v>
      </c>
      <c r="F2" s="15" t="s">
        <v>56</v>
      </c>
      <c r="G2" s="15" t="s">
        <v>55</v>
      </c>
      <c r="H2" s="15" t="s">
        <v>56</v>
      </c>
      <c r="I2" s="15" t="s">
        <v>55</v>
      </c>
      <c r="J2" s="37"/>
      <c r="K2" s="8">
        <v>5</v>
      </c>
      <c r="L2" s="8">
        <f>K2+37</f>
        <v>42</v>
      </c>
      <c r="M2" s="8">
        <v>30</v>
      </c>
      <c r="N2" s="8">
        <f>157+M2</f>
        <v>187</v>
      </c>
      <c r="O2" s="20">
        <f>K2/M2</f>
        <v>0.16666666666666666</v>
      </c>
      <c r="P2" s="20">
        <f>L2/N2</f>
        <v>0.22459893048128343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56</v>
      </c>
      <c r="H8" s="15" t="s">
        <v>55</v>
      </c>
      <c r="I8" s="15" t="s">
        <v>56</v>
      </c>
      <c r="J8" s="37"/>
      <c r="K8" s="8">
        <v>4</v>
      </c>
      <c r="L8" s="8">
        <f>K8+57</f>
        <v>61</v>
      </c>
      <c r="M8" s="8">
        <v>28</v>
      </c>
      <c r="N8" s="8">
        <f>156+M8</f>
        <v>184</v>
      </c>
      <c r="O8" s="20">
        <f>K8/M8</f>
        <v>0.14285714285714285</v>
      </c>
      <c r="P8" s="20">
        <f>L8/N8</f>
        <v>0.33152173913043476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55</v>
      </c>
      <c r="E14" s="15" t="s">
        <v>55</v>
      </c>
      <c r="F14" s="15" t="s">
        <v>56</v>
      </c>
      <c r="G14" s="15" t="s">
        <v>55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30</v>
      </c>
      <c r="N14" s="8">
        <f>M14+156</f>
        <v>186</v>
      </c>
      <c r="O14" s="20">
        <f>K14/M14</f>
        <v>0.03333333333333333</v>
      </c>
      <c r="P14" s="20">
        <f>L14/N14</f>
        <v>0.16129032258064516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13</v>
      </c>
      <c r="N17" s="8">
        <f>M17+111</f>
        <v>124</v>
      </c>
      <c r="O17" s="20">
        <f>K17/M17</f>
        <v>0.15384615384615385</v>
      </c>
      <c r="P17" s="20">
        <f>L17/N17</f>
        <v>0.1774193548387097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55</v>
      </c>
      <c r="F18" s="15" t="s">
        <v>55</v>
      </c>
      <c r="G18" s="15" t="s">
        <v>56</v>
      </c>
      <c r="H18" s="15" t="s">
        <v>56</v>
      </c>
      <c r="I18" s="15" t="s">
        <v>55</v>
      </c>
      <c r="J18" s="37"/>
      <c r="K18" s="8">
        <v>4</v>
      </c>
      <c r="L18" s="8">
        <f>K18+38</f>
        <v>42</v>
      </c>
      <c r="M18" s="8">
        <v>30</v>
      </c>
      <c r="N18" s="8">
        <f>M18+157</f>
        <v>187</v>
      </c>
      <c r="O18" s="20">
        <f>K18/M18</f>
        <v>0.13333333333333333</v>
      </c>
      <c r="P18" s="20">
        <f>L18/N18</f>
        <v>0.22459893048128343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55</v>
      </c>
      <c r="J20" s="37"/>
      <c r="K20" s="16">
        <v>4</v>
      </c>
      <c r="L20" s="16">
        <f>K20+49</f>
        <v>53</v>
      </c>
      <c r="M20" s="8">
        <v>30</v>
      </c>
      <c r="N20" s="8">
        <f>M20+157</f>
        <v>187</v>
      </c>
      <c r="O20" s="20">
        <f>K20/M20</f>
        <v>0.13333333333333333</v>
      </c>
      <c r="P20" s="20">
        <f>L20/N20</f>
        <v>0.28342245989304815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48" t="s">
        <v>56</v>
      </c>
      <c r="C24" s="48" t="s">
        <v>55</v>
      </c>
      <c r="D24" s="48" t="s">
        <v>56</v>
      </c>
      <c r="E24" s="48" t="s">
        <v>56</v>
      </c>
      <c r="F24" s="48" t="s">
        <v>56</v>
      </c>
      <c r="G24" s="48" t="s">
        <v>55</v>
      </c>
      <c r="H24" s="48" t="s">
        <v>55</v>
      </c>
      <c r="I24" s="48" t="s">
        <v>55</v>
      </c>
      <c r="J24" s="38"/>
      <c r="K24" s="8">
        <v>1</v>
      </c>
      <c r="L24" s="8">
        <f>K24+7</f>
        <v>8</v>
      </c>
      <c r="M24" s="16">
        <v>28</v>
      </c>
      <c r="N24" s="8">
        <f>M24+150</f>
        <v>178</v>
      </c>
      <c r="O24" s="20">
        <f>K24/M24</f>
        <v>0.03571428571428571</v>
      </c>
      <c r="P24" s="20">
        <f>L24/N24</f>
        <v>0.0449438202247191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55</v>
      </c>
      <c r="J28" s="37"/>
      <c r="K28" s="8">
        <v>3</v>
      </c>
      <c r="L28" s="8">
        <f>K28+40</f>
        <v>43</v>
      </c>
      <c r="M28" s="8">
        <v>30</v>
      </c>
      <c r="N28" s="8">
        <f>M28+131</f>
        <v>161</v>
      </c>
      <c r="O28" s="20">
        <f aca="true" t="shared" si="1" ref="O28:P32">K28/M28</f>
        <v>0.1</v>
      </c>
      <c r="P28" s="20">
        <f t="shared" si="1"/>
        <v>0.2670807453416149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48" t="s">
        <v>136</v>
      </c>
      <c r="C30" s="48" t="s">
        <v>137</v>
      </c>
      <c r="D30" s="48" t="s">
        <v>136</v>
      </c>
      <c r="E30" s="48" t="s">
        <v>136</v>
      </c>
      <c r="F30" s="48" t="s">
        <v>136</v>
      </c>
      <c r="G30" s="48" t="s">
        <v>137</v>
      </c>
      <c r="H30" s="48" t="s">
        <v>137</v>
      </c>
      <c r="I30" s="48" t="s">
        <v>137</v>
      </c>
      <c r="J30" s="37"/>
      <c r="K30" s="24">
        <v>2</v>
      </c>
      <c r="L30" s="24">
        <f>K30+18</f>
        <v>20</v>
      </c>
      <c r="M30" s="8">
        <v>27</v>
      </c>
      <c r="N30" s="8">
        <f>M30+99</f>
        <v>126</v>
      </c>
      <c r="O30" s="20">
        <f t="shared" si="1"/>
        <v>0.07407407407407407</v>
      </c>
      <c r="P30" s="20">
        <f t="shared" si="1"/>
        <v>0.15873015873015872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55</v>
      </c>
      <c r="G31" s="15" t="s">
        <v>56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30</v>
      </c>
      <c r="N31" s="8">
        <f>M31+92</f>
        <v>122</v>
      </c>
      <c r="O31" s="20">
        <f t="shared" si="1"/>
        <v>0.06666666666666667</v>
      </c>
      <c r="P31" s="20">
        <f t="shared" si="1"/>
        <v>0.13114754098360656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56</v>
      </c>
      <c r="G32" s="15" t="s">
        <v>55</v>
      </c>
      <c r="H32" s="15" t="s">
        <v>56</v>
      </c>
      <c r="I32" s="15" t="s">
        <v>55</v>
      </c>
      <c r="J32" s="37"/>
      <c r="K32" s="24">
        <v>2</v>
      </c>
      <c r="L32" s="24">
        <f>K32+27</f>
        <v>29</v>
      </c>
      <c r="M32" s="16">
        <v>30</v>
      </c>
      <c r="N32" s="8">
        <f>M32+114</f>
        <v>144</v>
      </c>
      <c r="O32" s="20">
        <f t="shared" si="1"/>
        <v>0.06666666666666667</v>
      </c>
      <c r="P32" s="20">
        <f t="shared" si="1"/>
        <v>0.2013888888888889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56</v>
      </c>
      <c r="F35" s="15" t="s">
        <v>55</v>
      </c>
      <c r="G35" s="15" t="s">
        <v>56</v>
      </c>
      <c r="H35" s="15" t="s">
        <v>55</v>
      </c>
      <c r="I35" s="15" t="s">
        <v>56</v>
      </c>
      <c r="J35" s="37"/>
      <c r="K35" s="24">
        <v>4</v>
      </c>
      <c r="L35" s="24">
        <f>K35+23</f>
        <v>27</v>
      </c>
      <c r="M35" s="8">
        <v>30</v>
      </c>
      <c r="N35" s="8">
        <f>M35+92</f>
        <v>122</v>
      </c>
      <c r="O35" s="20">
        <f>K35/M35</f>
        <v>0.13333333333333333</v>
      </c>
      <c r="P35" s="20">
        <f>L35/N35</f>
        <v>0.22131147540983606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</v>
      </c>
      <c r="C38" s="1">
        <f t="shared" si="2"/>
        <v>6</v>
      </c>
      <c r="D38" s="1">
        <f t="shared" si="2"/>
        <v>6</v>
      </c>
      <c r="E38" s="1">
        <f t="shared" si="2"/>
        <v>6</v>
      </c>
      <c r="F38" s="1">
        <f t="shared" si="2"/>
        <v>4</v>
      </c>
      <c r="G38" s="1">
        <f t="shared" si="2"/>
        <v>5</v>
      </c>
      <c r="H38" s="1">
        <f t="shared" si="2"/>
        <v>7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5</v>
      </c>
      <c r="D39" s="1">
        <f t="shared" si="3"/>
        <v>5</v>
      </c>
      <c r="E39" s="1">
        <f t="shared" si="3"/>
        <v>5</v>
      </c>
      <c r="F39" s="1">
        <f t="shared" si="3"/>
        <v>7</v>
      </c>
      <c r="G39" s="1">
        <f t="shared" si="3"/>
        <v>6</v>
      </c>
      <c r="H39" s="1">
        <f t="shared" si="3"/>
        <v>4</v>
      </c>
      <c r="I39" s="1">
        <f t="shared" si="3"/>
        <v>4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0.09090909090909091</v>
      </c>
      <c r="C41" s="11">
        <f t="shared" si="5"/>
        <v>0.5454545454545454</v>
      </c>
      <c r="D41" s="11">
        <f t="shared" si="5"/>
        <v>0.5454545454545454</v>
      </c>
      <c r="E41" s="11">
        <f t="shared" si="5"/>
        <v>0.5454545454545454</v>
      </c>
      <c r="F41" s="11">
        <f t="shared" si="5"/>
        <v>0.36363636363636365</v>
      </c>
      <c r="G41" s="11">
        <f t="shared" si="5"/>
        <v>0.45454545454545453</v>
      </c>
      <c r="H41" s="11">
        <f t="shared" si="5"/>
        <v>0.6363636363636364</v>
      </c>
      <c r="I41" s="11">
        <f t="shared" si="5"/>
        <v>0.6363636363636364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0.9090909090909091</v>
      </c>
      <c r="C42" s="11">
        <f t="shared" si="6"/>
        <v>0.45454545454545453</v>
      </c>
      <c r="D42" s="11">
        <f t="shared" si="6"/>
        <v>0.45454545454545453</v>
      </c>
      <c r="E42" s="11">
        <f t="shared" si="6"/>
        <v>0.45454545454545453</v>
      </c>
      <c r="F42" s="11">
        <f t="shared" si="6"/>
        <v>0.6363636363636364</v>
      </c>
      <c r="G42" s="11">
        <f t="shared" si="6"/>
        <v>0.5454545454545454</v>
      </c>
      <c r="H42" s="11">
        <f t="shared" si="6"/>
        <v>0.36363636363636365</v>
      </c>
      <c r="I42" s="11">
        <f t="shared" si="6"/>
        <v>0.36363636363636365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56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55</v>
      </c>
      <c r="J2" s="37"/>
      <c r="K2" s="8">
        <v>5</v>
      </c>
      <c r="L2" s="8">
        <f>K2+37</f>
        <v>42</v>
      </c>
      <c r="M2" s="8">
        <v>29</v>
      </c>
      <c r="N2" s="8">
        <f>157+M2</f>
        <v>186</v>
      </c>
      <c r="O2" s="20">
        <f>K2/M2</f>
        <v>0.1724137931034483</v>
      </c>
      <c r="P2" s="20">
        <f>L2/N2</f>
        <v>0.22580645161290322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4</v>
      </c>
      <c r="L8" s="8">
        <f>K8+57</f>
        <v>61</v>
      </c>
      <c r="M8" s="8">
        <v>27</v>
      </c>
      <c r="N8" s="8">
        <f>156+M8</f>
        <v>183</v>
      </c>
      <c r="O8" s="20">
        <f>K8/M8</f>
        <v>0.14814814814814814</v>
      </c>
      <c r="P8" s="20">
        <f>L8/N8</f>
        <v>0.3333333333333333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55</v>
      </c>
      <c r="E14" s="15" t="s">
        <v>55</v>
      </c>
      <c r="F14" s="15" t="s">
        <v>56</v>
      </c>
      <c r="G14" s="3" t="s">
        <v>135</v>
      </c>
      <c r="H14" s="15" t="s">
        <v>56</v>
      </c>
      <c r="I14" s="15" t="s">
        <v>55</v>
      </c>
      <c r="J14" s="37"/>
      <c r="K14" s="8">
        <v>1</v>
      </c>
      <c r="L14" s="8">
        <f>K14+29</f>
        <v>30</v>
      </c>
      <c r="M14" s="8">
        <v>29</v>
      </c>
      <c r="N14" s="8">
        <f>M14+156</f>
        <v>185</v>
      </c>
      <c r="O14" s="20">
        <f>K14/M14</f>
        <v>0.034482758620689655</v>
      </c>
      <c r="P14" s="20">
        <f>L14/N14</f>
        <v>0.16216216216216217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13</v>
      </c>
      <c r="N17" s="8">
        <f>M17+111</f>
        <v>124</v>
      </c>
      <c r="O17" s="20">
        <f>K17/M17</f>
        <v>0.15384615384615385</v>
      </c>
      <c r="P17" s="20">
        <f>L17/N17</f>
        <v>0.1774193548387097</v>
      </c>
      <c r="Q17" s="9" t="s">
        <v>42</v>
      </c>
    </row>
    <row r="18" spans="1:17" ht="10.5" customHeight="1">
      <c r="A18" s="5">
        <v>16</v>
      </c>
      <c r="B18" s="57" t="s">
        <v>55</v>
      </c>
      <c r="C18" s="57" t="s">
        <v>55</v>
      </c>
      <c r="D18" s="57" t="s">
        <v>56</v>
      </c>
      <c r="E18" s="57" t="s">
        <v>56</v>
      </c>
      <c r="F18" s="57" t="s">
        <v>56</v>
      </c>
      <c r="G18" s="57" t="s">
        <v>56</v>
      </c>
      <c r="H18" s="57" t="s">
        <v>56</v>
      </c>
      <c r="I18" s="57" t="s">
        <v>55</v>
      </c>
      <c r="J18" s="37"/>
      <c r="K18" s="8">
        <v>4</v>
      </c>
      <c r="L18" s="8">
        <f>K18+38</f>
        <v>42</v>
      </c>
      <c r="M18" s="8">
        <v>29</v>
      </c>
      <c r="N18" s="8">
        <f>M18+157</f>
        <v>186</v>
      </c>
      <c r="O18" s="20">
        <f>K18/M18</f>
        <v>0.13793103448275862</v>
      </c>
      <c r="P18" s="20">
        <f>L18/N18</f>
        <v>0.22580645161290322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55</v>
      </c>
      <c r="J20" s="37"/>
      <c r="K20" s="16">
        <v>4</v>
      </c>
      <c r="L20" s="16">
        <f>K20+49</f>
        <v>53</v>
      </c>
      <c r="M20" s="8">
        <v>29</v>
      </c>
      <c r="N20" s="8">
        <f>M20+157</f>
        <v>186</v>
      </c>
      <c r="O20" s="20">
        <f>K20/M20</f>
        <v>0.13793103448275862</v>
      </c>
      <c r="P20" s="20">
        <f>L20/N20</f>
        <v>0.2849462365591398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56</v>
      </c>
      <c r="G24" s="15" t="s">
        <v>55</v>
      </c>
      <c r="H24" s="15" t="s">
        <v>56</v>
      </c>
      <c r="I24" s="15" t="s">
        <v>55</v>
      </c>
      <c r="J24" s="38"/>
      <c r="K24" s="8"/>
      <c r="L24" s="8">
        <f>K24+7</f>
        <v>7</v>
      </c>
      <c r="M24" s="16">
        <v>27</v>
      </c>
      <c r="N24" s="8">
        <f>M24+150</f>
        <v>177</v>
      </c>
      <c r="O24" s="20">
        <f>K24/M24</f>
        <v>0</v>
      </c>
      <c r="P24" s="20">
        <f>L24/N24</f>
        <v>0.03954802259887006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57" t="s">
        <v>55</v>
      </c>
      <c r="C28" s="57" t="s">
        <v>55</v>
      </c>
      <c r="D28" s="57" t="s">
        <v>56</v>
      </c>
      <c r="E28" s="57" t="s">
        <v>56</v>
      </c>
      <c r="F28" s="57" t="s">
        <v>56</v>
      </c>
      <c r="G28" s="57" t="s">
        <v>56</v>
      </c>
      <c r="H28" s="57" t="s">
        <v>56</v>
      </c>
      <c r="I28" s="57" t="s">
        <v>55</v>
      </c>
      <c r="J28" s="37"/>
      <c r="K28" s="8">
        <v>3</v>
      </c>
      <c r="L28" s="8">
        <f>K28+40</f>
        <v>43</v>
      </c>
      <c r="M28" s="8">
        <v>29</v>
      </c>
      <c r="N28" s="8">
        <f>M28+131</f>
        <v>160</v>
      </c>
      <c r="O28" s="20">
        <f aca="true" t="shared" si="1" ref="O28:P32">K28/M28</f>
        <v>0.10344827586206896</v>
      </c>
      <c r="P28" s="20">
        <f t="shared" si="1"/>
        <v>0.26875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>
        <v>1</v>
      </c>
      <c r="L30" s="24">
        <f>K30+18</f>
        <v>19</v>
      </c>
      <c r="M30" s="8">
        <v>26</v>
      </c>
      <c r="N30" s="8">
        <f>M30+99</f>
        <v>125</v>
      </c>
      <c r="O30" s="20">
        <f t="shared" si="1"/>
        <v>0.038461538461538464</v>
      </c>
      <c r="P30" s="20">
        <f t="shared" si="1"/>
        <v>0.152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56</v>
      </c>
      <c r="F31" s="15" t="s">
        <v>55</v>
      </c>
      <c r="G31" s="15" t="s">
        <v>56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29</v>
      </c>
      <c r="N31" s="8">
        <f>M31+92</f>
        <v>121</v>
      </c>
      <c r="O31" s="20">
        <f t="shared" si="1"/>
        <v>0.06896551724137931</v>
      </c>
      <c r="P31" s="20">
        <f t="shared" si="1"/>
        <v>0.1322314049586777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56</v>
      </c>
      <c r="H32" s="15" t="s">
        <v>56</v>
      </c>
      <c r="I32" s="15" t="s">
        <v>56</v>
      </c>
      <c r="J32" s="37"/>
      <c r="K32" s="24">
        <v>2</v>
      </c>
      <c r="L32" s="24">
        <f>K32+27</f>
        <v>29</v>
      </c>
      <c r="M32" s="16">
        <v>29</v>
      </c>
      <c r="N32" s="8">
        <f>M32+114</f>
        <v>143</v>
      </c>
      <c r="O32" s="20">
        <f t="shared" si="1"/>
        <v>0.06896551724137931</v>
      </c>
      <c r="P32" s="20">
        <f t="shared" si="1"/>
        <v>0.20279720279720279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56</v>
      </c>
      <c r="E35" s="15" t="s">
        <v>56</v>
      </c>
      <c r="F35" s="15" t="s">
        <v>56</v>
      </c>
      <c r="G35" s="15" t="s">
        <v>56</v>
      </c>
      <c r="H35" s="15" t="s">
        <v>56</v>
      </c>
      <c r="I35" s="15" t="s">
        <v>56</v>
      </c>
      <c r="J35" s="37"/>
      <c r="K35" s="24">
        <v>4</v>
      </c>
      <c r="L35" s="24">
        <f>K35+23</f>
        <v>27</v>
      </c>
      <c r="M35" s="8">
        <v>29</v>
      </c>
      <c r="N35" s="8">
        <f>M35+92</f>
        <v>121</v>
      </c>
      <c r="O35" s="20">
        <f>K35/M35</f>
        <v>0.13793103448275862</v>
      </c>
      <c r="P35" s="20">
        <f>L35/N35</f>
        <v>0.2231404958677686</v>
      </c>
      <c r="Q35" s="9" t="s">
        <v>59</v>
      </c>
    </row>
    <row r="36" spans="1:17" ht="10.5" customHeight="1">
      <c r="A36" s="5">
        <v>34</v>
      </c>
      <c r="B36" s="15" t="s">
        <v>55</v>
      </c>
      <c r="C36" s="15" t="s">
        <v>55</v>
      </c>
      <c r="D36" s="15" t="s">
        <v>56</v>
      </c>
      <c r="E36" s="15" t="s">
        <v>56</v>
      </c>
      <c r="F36" s="15" t="s">
        <v>56</v>
      </c>
      <c r="G36" s="15" t="s">
        <v>55</v>
      </c>
      <c r="H36" s="15" t="s">
        <v>55</v>
      </c>
      <c r="I36" s="15" t="s">
        <v>56</v>
      </c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8</v>
      </c>
      <c r="D38" s="1">
        <f t="shared" si="2"/>
        <v>4</v>
      </c>
      <c r="E38" s="1">
        <f t="shared" si="2"/>
        <v>4</v>
      </c>
      <c r="F38" s="1">
        <f t="shared" si="2"/>
        <v>3</v>
      </c>
      <c r="G38" s="1">
        <f t="shared" si="2"/>
        <v>3</v>
      </c>
      <c r="H38" s="1">
        <f t="shared" si="2"/>
        <v>3</v>
      </c>
      <c r="I38" s="1">
        <f t="shared" si="2"/>
        <v>6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8</v>
      </c>
      <c r="E39" s="1">
        <f t="shared" si="3"/>
        <v>8</v>
      </c>
      <c r="F39" s="1">
        <f t="shared" si="3"/>
        <v>9</v>
      </c>
      <c r="G39" s="1">
        <f t="shared" si="3"/>
        <v>8</v>
      </c>
      <c r="H39" s="1">
        <f t="shared" si="3"/>
        <v>9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0.75</v>
      </c>
      <c r="C41" s="11">
        <f t="shared" si="5"/>
        <v>0.6666666666666666</v>
      </c>
      <c r="D41" s="11">
        <f t="shared" si="5"/>
        <v>0.3333333333333333</v>
      </c>
      <c r="E41" s="11">
        <f t="shared" si="5"/>
        <v>0.3333333333333333</v>
      </c>
      <c r="F41" s="11">
        <f t="shared" si="5"/>
        <v>0.25</v>
      </c>
      <c r="G41" s="11">
        <f t="shared" si="5"/>
        <v>0.25</v>
      </c>
      <c r="H41" s="11">
        <f t="shared" si="5"/>
        <v>0.25</v>
      </c>
      <c r="I41" s="11">
        <f t="shared" si="5"/>
        <v>0.5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0.25</v>
      </c>
      <c r="C42" s="11">
        <f t="shared" si="6"/>
        <v>0.3333333333333333</v>
      </c>
      <c r="D42" s="11">
        <f t="shared" si="6"/>
        <v>0.6666666666666666</v>
      </c>
      <c r="E42" s="11">
        <f t="shared" si="6"/>
        <v>0.6666666666666666</v>
      </c>
      <c r="F42" s="11">
        <f t="shared" si="6"/>
        <v>0.75</v>
      </c>
      <c r="G42" s="11">
        <f t="shared" si="6"/>
        <v>0.6666666666666666</v>
      </c>
      <c r="H42" s="11">
        <f t="shared" si="6"/>
        <v>0.75</v>
      </c>
      <c r="I42" s="11">
        <f t="shared" si="6"/>
        <v>0.5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45" sqref="N4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56</v>
      </c>
      <c r="J2" s="37"/>
      <c r="K2" s="8">
        <v>5</v>
      </c>
      <c r="L2" s="8">
        <f>K2+37</f>
        <v>42</v>
      </c>
      <c r="M2" s="8">
        <v>28</v>
      </c>
      <c r="N2" s="8">
        <f>157+M2</f>
        <v>185</v>
      </c>
      <c r="O2" s="20">
        <f>K2/M2</f>
        <v>0.17857142857142858</v>
      </c>
      <c r="P2" s="20">
        <f>L2/N2</f>
        <v>0.22702702702702704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56</v>
      </c>
      <c r="H8" s="15" t="s">
        <v>55</v>
      </c>
      <c r="I8" s="15" t="s">
        <v>56</v>
      </c>
      <c r="J8" s="37"/>
      <c r="K8" s="8">
        <v>4</v>
      </c>
      <c r="L8" s="8">
        <f>K8+57</f>
        <v>61</v>
      </c>
      <c r="M8" s="8">
        <v>26</v>
      </c>
      <c r="N8" s="8">
        <f>156+M8</f>
        <v>182</v>
      </c>
      <c r="O8" s="20">
        <f>K8/M8</f>
        <v>0.15384615384615385</v>
      </c>
      <c r="P8" s="20">
        <f>L8/N8</f>
        <v>0.33516483516483514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>
        <v>1</v>
      </c>
      <c r="L14" s="8">
        <f>K14+29</f>
        <v>30</v>
      </c>
      <c r="M14" s="8">
        <v>28</v>
      </c>
      <c r="N14" s="8">
        <f>M14+156</f>
        <v>184</v>
      </c>
      <c r="O14" s="20">
        <f>K14/M14</f>
        <v>0.03571428571428571</v>
      </c>
      <c r="P14" s="20">
        <f>L14/N14</f>
        <v>0.16304347826086957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55</v>
      </c>
      <c r="C17" s="15" t="s">
        <v>56</v>
      </c>
      <c r="D17" s="15" t="s">
        <v>55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56</v>
      </c>
      <c r="J17" s="37"/>
      <c r="K17" s="8">
        <v>2</v>
      </c>
      <c r="L17" s="8">
        <f>K17+20</f>
        <v>22</v>
      </c>
      <c r="M17" s="8">
        <v>13</v>
      </c>
      <c r="N17" s="8">
        <f>M17+111</f>
        <v>124</v>
      </c>
      <c r="O17" s="20">
        <f>K17/M17</f>
        <v>0.15384615384615385</v>
      </c>
      <c r="P17" s="20">
        <f>L17/N17</f>
        <v>0.1774193548387097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>
        <v>3</v>
      </c>
      <c r="L18" s="8">
        <f>K18+38</f>
        <v>41</v>
      </c>
      <c r="M18" s="8">
        <v>28</v>
      </c>
      <c r="N18" s="8">
        <f>M18+157</f>
        <v>185</v>
      </c>
      <c r="O18" s="20">
        <f>K18/M18</f>
        <v>0.10714285714285714</v>
      </c>
      <c r="P18" s="20">
        <f>L18/N18</f>
        <v>0.22162162162162163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>
        <v>4</v>
      </c>
      <c r="L20" s="16">
        <f>K20+49</f>
        <v>53</v>
      </c>
      <c r="M20" s="8">
        <v>28</v>
      </c>
      <c r="N20" s="8">
        <f>M20+157</f>
        <v>185</v>
      </c>
      <c r="O20" s="20">
        <f>K20/M20</f>
        <v>0.14285714285714285</v>
      </c>
      <c r="P20" s="20">
        <f>L20/N20</f>
        <v>0.2864864864864865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8"/>
      <c r="K24" s="8"/>
      <c r="L24" s="8">
        <f>K24+7</f>
        <v>7</v>
      </c>
      <c r="M24" s="16">
        <v>26</v>
      </c>
      <c r="N24" s="8">
        <f>M24+150</f>
        <v>176</v>
      </c>
      <c r="O24" s="20">
        <f>K24/M24</f>
        <v>0</v>
      </c>
      <c r="P24" s="20">
        <f>L24/N24</f>
        <v>0.03977272727272727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56</v>
      </c>
      <c r="J28" s="37"/>
      <c r="K28" s="8">
        <v>2</v>
      </c>
      <c r="L28" s="8">
        <f>K28+40</f>
        <v>42</v>
      </c>
      <c r="M28" s="8">
        <v>28</v>
      </c>
      <c r="N28" s="8">
        <f>M28+131</f>
        <v>159</v>
      </c>
      <c r="O28" s="20">
        <f aca="true" t="shared" si="1" ref="O28:P32">K28/M28</f>
        <v>0.07142857142857142</v>
      </c>
      <c r="P28" s="20">
        <f t="shared" si="1"/>
        <v>0.2641509433962264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>
        <v>1</v>
      </c>
      <c r="L30" s="24">
        <f>K30+18</f>
        <v>19</v>
      </c>
      <c r="M30" s="8">
        <v>25</v>
      </c>
      <c r="N30" s="8">
        <f>M30+99</f>
        <v>124</v>
      </c>
      <c r="O30" s="20">
        <f t="shared" si="1"/>
        <v>0.04</v>
      </c>
      <c r="P30" s="20">
        <f t="shared" si="1"/>
        <v>0.1532258064516129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56</v>
      </c>
      <c r="F31" s="15" t="s">
        <v>56</v>
      </c>
      <c r="G31" s="15" t="s">
        <v>55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28</v>
      </c>
      <c r="N31" s="8">
        <f>M31+92</f>
        <v>120</v>
      </c>
      <c r="O31" s="20">
        <f t="shared" si="1"/>
        <v>0.07142857142857142</v>
      </c>
      <c r="P31" s="20">
        <f t="shared" si="1"/>
        <v>0.13333333333333333</v>
      </c>
      <c r="Q31" s="9" t="s">
        <v>22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3"/>
      <c r="I32" s="15"/>
      <c r="J32" s="37"/>
      <c r="K32" s="24">
        <v>2</v>
      </c>
      <c r="L32" s="24">
        <f>K32+27</f>
        <v>29</v>
      </c>
      <c r="M32" s="16">
        <v>28</v>
      </c>
      <c r="N32" s="8">
        <f>M32+114</f>
        <v>142</v>
      </c>
      <c r="O32" s="20">
        <f t="shared" si="1"/>
        <v>0.07142857142857142</v>
      </c>
      <c r="P32" s="20">
        <f t="shared" si="1"/>
        <v>0.20422535211267606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55</v>
      </c>
      <c r="J35" s="37"/>
      <c r="K35" s="24">
        <v>4</v>
      </c>
      <c r="L35" s="24">
        <f>K35+23</f>
        <v>27</v>
      </c>
      <c r="M35" s="8">
        <v>28</v>
      </c>
      <c r="N35" s="8">
        <f>M35+92</f>
        <v>120</v>
      </c>
      <c r="O35" s="20">
        <f>K35/M35</f>
        <v>0.14285714285714285</v>
      </c>
      <c r="P35" s="20">
        <f>L35/N35</f>
        <v>0.225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2</v>
      </c>
      <c r="G38" s="1">
        <f t="shared" si="2"/>
        <v>2</v>
      </c>
      <c r="H38" s="1">
        <f t="shared" si="2"/>
        <v>8</v>
      </c>
      <c r="I38" s="1">
        <f t="shared" si="2"/>
        <v>2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5</v>
      </c>
      <c r="D39" s="1">
        <f t="shared" si="3"/>
        <v>8</v>
      </c>
      <c r="E39" s="1">
        <f t="shared" si="3"/>
        <v>6</v>
      </c>
      <c r="F39" s="1">
        <f t="shared" si="3"/>
        <v>9</v>
      </c>
      <c r="G39" s="1">
        <f t="shared" si="3"/>
        <v>9</v>
      </c>
      <c r="H39" s="1">
        <f t="shared" si="3"/>
        <v>3</v>
      </c>
      <c r="I39" s="1">
        <f t="shared" si="3"/>
        <v>9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0.45454545454545453</v>
      </c>
      <c r="C41" s="11">
        <f t="shared" si="5"/>
        <v>0.5454545454545454</v>
      </c>
      <c r="D41" s="11">
        <f t="shared" si="5"/>
        <v>0.2727272727272727</v>
      </c>
      <c r="E41" s="11">
        <f t="shared" si="5"/>
        <v>0.45454545454545453</v>
      </c>
      <c r="F41" s="11">
        <f t="shared" si="5"/>
        <v>0.18181818181818182</v>
      </c>
      <c r="G41" s="11">
        <f t="shared" si="5"/>
        <v>0.18181818181818182</v>
      </c>
      <c r="H41" s="11">
        <f t="shared" si="5"/>
        <v>0.7272727272727273</v>
      </c>
      <c r="I41" s="11">
        <f t="shared" si="5"/>
        <v>0.18181818181818182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0.5454545454545454</v>
      </c>
      <c r="C42" s="11">
        <f t="shared" si="6"/>
        <v>0.45454545454545453</v>
      </c>
      <c r="D42" s="11">
        <f t="shared" si="6"/>
        <v>0.7272727272727273</v>
      </c>
      <c r="E42" s="11">
        <f t="shared" si="6"/>
        <v>0.5454545454545454</v>
      </c>
      <c r="F42" s="11">
        <f t="shared" si="6"/>
        <v>0.8181818181818182</v>
      </c>
      <c r="G42" s="11">
        <f t="shared" si="6"/>
        <v>0.8181818181818182</v>
      </c>
      <c r="H42" s="11">
        <f t="shared" si="6"/>
        <v>0.2727272727272727</v>
      </c>
      <c r="I42" s="11">
        <f t="shared" si="6"/>
        <v>0.8181818181818182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2" sqref="M3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9" t="s">
        <v>131</v>
      </c>
      <c r="C2" s="49" t="s">
        <v>132</v>
      </c>
      <c r="D2" s="49" t="s">
        <v>131</v>
      </c>
      <c r="E2" s="49" t="s">
        <v>132</v>
      </c>
      <c r="F2" s="49" t="s">
        <v>131</v>
      </c>
      <c r="G2" s="49" t="s">
        <v>131</v>
      </c>
      <c r="H2" s="49" t="s">
        <v>132</v>
      </c>
      <c r="I2" s="49" t="s">
        <v>132</v>
      </c>
      <c r="J2" s="37"/>
      <c r="K2" s="8">
        <v>5</v>
      </c>
      <c r="L2" s="8">
        <f>K2+37</f>
        <v>42</v>
      </c>
      <c r="M2" s="8">
        <v>26</v>
      </c>
      <c r="N2" s="8">
        <f>157+M2</f>
        <v>183</v>
      </c>
      <c r="O2" s="20">
        <f>K2/M2</f>
        <v>0.19230769230769232</v>
      </c>
      <c r="P2" s="20">
        <f>L2/N2</f>
        <v>0.22950819672131148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55" t="s">
        <v>133</v>
      </c>
      <c r="C8" s="55" t="s">
        <v>134</v>
      </c>
      <c r="D8" s="55" t="s">
        <v>133</v>
      </c>
      <c r="E8" s="55" t="s">
        <v>134</v>
      </c>
      <c r="F8" s="55" t="s">
        <v>133</v>
      </c>
      <c r="G8" s="55" t="s">
        <v>133</v>
      </c>
      <c r="H8" s="55" t="s">
        <v>134</v>
      </c>
      <c r="I8" s="55" t="s">
        <v>134</v>
      </c>
      <c r="J8" s="37"/>
      <c r="K8" s="8">
        <v>4</v>
      </c>
      <c r="L8" s="8">
        <f>K8+57</f>
        <v>61</v>
      </c>
      <c r="M8" s="8">
        <v>25</v>
      </c>
      <c r="N8" s="8">
        <f>156+M8</f>
        <v>181</v>
      </c>
      <c r="O8" s="20">
        <f>K8/M8</f>
        <v>0.16</v>
      </c>
      <c r="P8" s="20">
        <f>L8/N8</f>
        <v>0.3370165745856354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7"/>
      <c r="K14" s="8">
        <v>1</v>
      </c>
      <c r="L14" s="8">
        <f>K14+29</f>
        <v>30</v>
      </c>
      <c r="M14" s="8">
        <v>26</v>
      </c>
      <c r="N14" s="8">
        <f>M14+156</f>
        <v>182</v>
      </c>
      <c r="O14" s="20">
        <f>K14/M14</f>
        <v>0.038461538461538464</v>
      </c>
      <c r="P14" s="20">
        <f>L14/N14</f>
        <v>0.16483516483516483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55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56</v>
      </c>
      <c r="J17" s="37"/>
      <c r="K17" s="8">
        <v>2</v>
      </c>
      <c r="L17" s="8">
        <f>K17+20</f>
        <v>22</v>
      </c>
      <c r="M17" s="8">
        <v>13</v>
      </c>
      <c r="N17" s="8">
        <f>M17+111</f>
        <v>124</v>
      </c>
      <c r="O17" s="20">
        <f>K17/M17</f>
        <v>0.15384615384615385</v>
      </c>
      <c r="P17" s="20">
        <f>L17/N17</f>
        <v>0.1774193548387097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56</v>
      </c>
      <c r="J18" s="37"/>
      <c r="K18" s="8">
        <v>3</v>
      </c>
      <c r="L18" s="8">
        <f>K18+38</f>
        <v>41</v>
      </c>
      <c r="M18" s="8">
        <v>27</v>
      </c>
      <c r="N18" s="8">
        <f>M18+157</f>
        <v>184</v>
      </c>
      <c r="O18" s="20">
        <f>K18/M18</f>
        <v>0.1111111111111111</v>
      </c>
      <c r="P18" s="20">
        <f>L18/N18</f>
        <v>0.22282608695652173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49" t="s">
        <v>56</v>
      </c>
      <c r="C20" s="49" t="s">
        <v>55</v>
      </c>
      <c r="D20" s="49" t="s">
        <v>56</v>
      </c>
      <c r="E20" s="49" t="s">
        <v>55</v>
      </c>
      <c r="F20" s="49" t="s">
        <v>56</v>
      </c>
      <c r="G20" s="49" t="s">
        <v>56</v>
      </c>
      <c r="H20" s="49" t="s">
        <v>55</v>
      </c>
      <c r="I20" s="49" t="s">
        <v>55</v>
      </c>
      <c r="J20" s="37"/>
      <c r="K20" s="16">
        <v>4</v>
      </c>
      <c r="L20" s="16">
        <f>K20+49</f>
        <v>53</v>
      </c>
      <c r="M20" s="8">
        <v>27</v>
      </c>
      <c r="N20" s="8">
        <f>M20+157</f>
        <v>184</v>
      </c>
      <c r="O20" s="20">
        <f>K20/M20</f>
        <v>0.14814814814814814</v>
      </c>
      <c r="P20" s="20">
        <f>L20/N20</f>
        <v>0.28804347826086957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56</v>
      </c>
      <c r="H24" s="15" t="s">
        <v>55</v>
      </c>
      <c r="I24" s="15" t="s">
        <v>55</v>
      </c>
      <c r="J24" s="38"/>
      <c r="K24" s="8"/>
      <c r="L24" s="8">
        <f>K24+7</f>
        <v>7</v>
      </c>
      <c r="M24" s="16">
        <v>25</v>
      </c>
      <c r="N24" s="8">
        <f>M24+150</f>
        <v>175</v>
      </c>
      <c r="O24" s="20">
        <f>K24/M24</f>
        <v>0</v>
      </c>
      <c r="P24" s="20">
        <f>L24/N24</f>
        <v>0.04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56</v>
      </c>
      <c r="J28" s="37"/>
      <c r="K28" s="8">
        <v>2</v>
      </c>
      <c r="L28" s="8">
        <f>K28+40</f>
        <v>42</v>
      </c>
      <c r="M28" s="8">
        <v>27</v>
      </c>
      <c r="N28" s="8">
        <f>M28+131</f>
        <v>158</v>
      </c>
      <c r="O28" s="20">
        <f aca="true" t="shared" si="1" ref="O28:P32">K28/M28</f>
        <v>0.07407407407407407</v>
      </c>
      <c r="P28" s="20">
        <f t="shared" si="1"/>
        <v>0.26582278481012656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55</v>
      </c>
      <c r="E30" s="15" t="s">
        <v>56</v>
      </c>
      <c r="F30" s="15" t="s">
        <v>56</v>
      </c>
      <c r="G30" s="15" t="s">
        <v>56</v>
      </c>
      <c r="H30" s="15" t="s">
        <v>55</v>
      </c>
      <c r="I30" s="15" t="s">
        <v>55</v>
      </c>
      <c r="J30" s="37"/>
      <c r="K30" s="24">
        <v>1</v>
      </c>
      <c r="L30" s="24">
        <f>K30+18</f>
        <v>19</v>
      </c>
      <c r="M30" s="8">
        <v>24</v>
      </c>
      <c r="N30" s="8">
        <f>M30+99</f>
        <v>123</v>
      </c>
      <c r="O30" s="20">
        <f t="shared" si="1"/>
        <v>0.041666666666666664</v>
      </c>
      <c r="P30" s="20">
        <f t="shared" si="1"/>
        <v>0.15447154471544716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56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27</v>
      </c>
      <c r="N31" s="8">
        <f>M31+92</f>
        <v>119</v>
      </c>
      <c r="O31" s="20">
        <f t="shared" si="1"/>
        <v>0.07407407407407407</v>
      </c>
      <c r="P31" s="20">
        <f t="shared" si="1"/>
        <v>0.13445378151260504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56</v>
      </c>
      <c r="E32" s="15" t="s">
        <v>55</v>
      </c>
      <c r="F32" s="15" t="s">
        <v>56</v>
      </c>
      <c r="G32" s="15" t="s">
        <v>56</v>
      </c>
      <c r="H32" s="3" t="s">
        <v>130</v>
      </c>
      <c r="I32" s="15" t="s">
        <v>55</v>
      </c>
      <c r="J32" s="37"/>
      <c r="K32" s="24">
        <v>2</v>
      </c>
      <c r="L32" s="24">
        <f>K32+27</f>
        <v>29</v>
      </c>
      <c r="M32" s="16">
        <v>27</v>
      </c>
      <c r="N32" s="8">
        <f>M32+114</f>
        <v>141</v>
      </c>
      <c r="O32" s="20">
        <f t="shared" si="1"/>
        <v>0.07407407407407407</v>
      </c>
      <c r="P32" s="20">
        <f t="shared" si="1"/>
        <v>0.20567375886524822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56" t="s">
        <v>56</v>
      </c>
      <c r="C35" s="56" t="s">
        <v>55</v>
      </c>
      <c r="D35" s="56" t="s">
        <v>56</v>
      </c>
      <c r="E35" s="56" t="s">
        <v>55</v>
      </c>
      <c r="F35" s="56" t="s">
        <v>56</v>
      </c>
      <c r="G35" s="56" t="s">
        <v>56</v>
      </c>
      <c r="H35" s="56" t="s">
        <v>55</v>
      </c>
      <c r="I35" s="56" t="s">
        <v>55</v>
      </c>
      <c r="J35" s="37"/>
      <c r="K35" s="24">
        <v>4</v>
      </c>
      <c r="L35" s="24">
        <f>K35+23</f>
        <v>27</v>
      </c>
      <c r="M35" s="8">
        <v>27</v>
      </c>
      <c r="N35" s="8">
        <f>M35+92</f>
        <v>119</v>
      </c>
      <c r="O35" s="20">
        <f>K35/M35</f>
        <v>0.14814814814814814</v>
      </c>
      <c r="P35" s="20">
        <f>L35/N35</f>
        <v>0.226890756302521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0</v>
      </c>
      <c r="C38" s="1">
        <f t="shared" si="2"/>
        <v>10</v>
      </c>
      <c r="D38" s="1">
        <f t="shared" si="2"/>
        <v>1</v>
      </c>
      <c r="E38" s="1">
        <f t="shared" si="2"/>
        <v>8</v>
      </c>
      <c r="F38" s="1">
        <f t="shared" si="2"/>
        <v>1</v>
      </c>
      <c r="G38" s="1">
        <f t="shared" si="2"/>
        <v>1</v>
      </c>
      <c r="H38" s="1">
        <f t="shared" si="2"/>
        <v>10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11</v>
      </c>
      <c r="C39" s="1">
        <f t="shared" si="3"/>
        <v>1</v>
      </c>
      <c r="D39" s="1">
        <f t="shared" si="3"/>
        <v>10</v>
      </c>
      <c r="E39" s="1">
        <f t="shared" si="3"/>
        <v>3</v>
      </c>
      <c r="F39" s="1">
        <f t="shared" si="3"/>
        <v>10</v>
      </c>
      <c r="G39" s="1">
        <f t="shared" si="3"/>
        <v>10</v>
      </c>
      <c r="H39" s="1">
        <f t="shared" si="3"/>
        <v>0</v>
      </c>
      <c r="I39" s="1">
        <f t="shared" si="3"/>
        <v>4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</v>
      </c>
      <c r="C41" s="11">
        <f t="shared" si="5"/>
        <v>0.9090909090909091</v>
      </c>
      <c r="D41" s="11">
        <f t="shared" si="5"/>
        <v>0.09090909090909091</v>
      </c>
      <c r="E41" s="11">
        <f t="shared" si="5"/>
        <v>0.7272727272727273</v>
      </c>
      <c r="F41" s="11">
        <f t="shared" si="5"/>
        <v>0.09090909090909091</v>
      </c>
      <c r="G41" s="11">
        <f t="shared" si="5"/>
        <v>0.09090909090909091</v>
      </c>
      <c r="H41" s="11">
        <f t="shared" si="5"/>
        <v>0.9090909090909091</v>
      </c>
      <c r="I41" s="11">
        <f t="shared" si="5"/>
        <v>0.6363636363636364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1</v>
      </c>
      <c r="C42" s="11">
        <f t="shared" si="6"/>
        <v>0.09090909090909091</v>
      </c>
      <c r="D42" s="11">
        <f t="shared" si="6"/>
        <v>0.9090909090909091</v>
      </c>
      <c r="E42" s="11">
        <f t="shared" si="6"/>
        <v>0.2727272727272727</v>
      </c>
      <c r="F42" s="11">
        <f t="shared" si="6"/>
        <v>0.9090909090909091</v>
      </c>
      <c r="G42" s="11">
        <f t="shared" si="6"/>
        <v>0.9090909090909091</v>
      </c>
      <c r="H42" s="11">
        <f t="shared" si="6"/>
        <v>0</v>
      </c>
      <c r="I42" s="11">
        <f t="shared" si="6"/>
        <v>0.36363636363636365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U38" sqref="U3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56</v>
      </c>
      <c r="H2" s="15" t="s">
        <v>56</v>
      </c>
      <c r="I2" s="15" t="s">
        <v>56</v>
      </c>
      <c r="J2" s="37"/>
      <c r="K2" s="8">
        <v>4</v>
      </c>
      <c r="L2" s="8">
        <f>K2+37</f>
        <v>41</v>
      </c>
      <c r="M2" s="8">
        <v>26</v>
      </c>
      <c r="N2" s="8">
        <f>157+M2</f>
        <v>183</v>
      </c>
      <c r="O2" s="20">
        <f>K2/M2</f>
        <v>0.15384615384615385</v>
      </c>
      <c r="P2" s="20">
        <f>L2/N2</f>
        <v>0.22404371584699453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56</v>
      </c>
      <c r="F8" s="15" t="s">
        <v>56</v>
      </c>
      <c r="G8" s="15" t="s">
        <v>55</v>
      </c>
      <c r="H8" s="15" t="s">
        <v>56</v>
      </c>
      <c r="I8" s="15" t="s">
        <v>55</v>
      </c>
      <c r="J8" s="37"/>
      <c r="K8" s="8">
        <v>3</v>
      </c>
      <c r="L8" s="8">
        <f>K8+57</f>
        <v>60</v>
      </c>
      <c r="M8" s="8">
        <v>24</v>
      </c>
      <c r="N8" s="8">
        <f>156+M8</f>
        <v>180</v>
      </c>
      <c r="O8" s="20">
        <f>K8/M8</f>
        <v>0.125</v>
      </c>
      <c r="P8" s="20">
        <f>L8/N8</f>
        <v>0.3333333333333333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56</v>
      </c>
      <c r="E14" s="15" t="s">
        <v>55</v>
      </c>
      <c r="F14" s="15" t="s">
        <v>55</v>
      </c>
      <c r="G14" s="15" t="s">
        <v>56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26</v>
      </c>
      <c r="N14" s="8">
        <f>M14+156</f>
        <v>182</v>
      </c>
      <c r="O14" s="20">
        <f>K14/M14</f>
        <v>0.038461538461538464</v>
      </c>
      <c r="P14" s="20">
        <f>L14/N14</f>
        <v>0.16483516483516483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55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56</v>
      </c>
      <c r="I17" s="15" t="s">
        <v>56</v>
      </c>
      <c r="J17" s="37"/>
      <c r="K17" s="8">
        <v>2</v>
      </c>
      <c r="L17" s="8">
        <f>K17+20</f>
        <v>22</v>
      </c>
      <c r="M17" s="8">
        <v>12</v>
      </c>
      <c r="N17" s="8">
        <f>M17+111</f>
        <v>123</v>
      </c>
      <c r="O17" s="20">
        <f>K17/M17</f>
        <v>0.16666666666666666</v>
      </c>
      <c r="P17" s="20">
        <f>L17/N17</f>
        <v>0.17886178861788618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55</v>
      </c>
      <c r="F18" s="15" t="s">
        <v>56</v>
      </c>
      <c r="G18" s="15" t="s">
        <v>56</v>
      </c>
      <c r="H18" s="15" t="s">
        <v>56</v>
      </c>
      <c r="I18" s="15" t="s">
        <v>56</v>
      </c>
      <c r="J18" s="37"/>
      <c r="K18" s="8">
        <v>3</v>
      </c>
      <c r="L18" s="8">
        <f>K18+38</f>
        <v>41</v>
      </c>
      <c r="M18" s="8">
        <v>26</v>
      </c>
      <c r="N18" s="8">
        <f>M18+157</f>
        <v>183</v>
      </c>
      <c r="O18" s="20">
        <f>K18/M18</f>
        <v>0.11538461538461539</v>
      </c>
      <c r="P18" s="20">
        <f>L18/N18</f>
        <v>0.22404371584699453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55</v>
      </c>
      <c r="J20" s="37"/>
      <c r="K20" s="16">
        <v>3</v>
      </c>
      <c r="L20" s="16">
        <f>K20+49</f>
        <v>52</v>
      </c>
      <c r="M20" s="8">
        <v>26</v>
      </c>
      <c r="N20" s="8">
        <f>M20+157</f>
        <v>183</v>
      </c>
      <c r="O20" s="20">
        <f>K20/M20</f>
        <v>0.11538461538461539</v>
      </c>
      <c r="P20" s="20">
        <f>L20/N20</f>
        <v>0.28415300546448086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38"/>
      <c r="K24" s="8"/>
      <c r="L24" s="8">
        <f>K24+7</f>
        <v>7</v>
      </c>
      <c r="M24" s="16">
        <v>24</v>
      </c>
      <c r="N24" s="8">
        <f>M24+150</f>
        <v>174</v>
      </c>
      <c r="O24" s="20">
        <f>K24/M24</f>
        <v>0</v>
      </c>
      <c r="P24" s="20">
        <f>L24/N24</f>
        <v>0.040229885057471264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56</v>
      </c>
      <c r="G28" s="3" t="s">
        <v>130</v>
      </c>
      <c r="H28" s="15" t="s">
        <v>55</v>
      </c>
      <c r="I28" s="15" t="s">
        <v>56</v>
      </c>
      <c r="J28" s="37"/>
      <c r="K28" s="8">
        <v>2</v>
      </c>
      <c r="L28" s="8">
        <f>K28+40</f>
        <v>42</v>
      </c>
      <c r="M28" s="8">
        <v>26</v>
      </c>
      <c r="N28" s="8">
        <f>M28+131</f>
        <v>157</v>
      </c>
      <c r="O28" s="20">
        <f aca="true" t="shared" si="1" ref="O28:P32">K28/M28</f>
        <v>0.07692307692307693</v>
      </c>
      <c r="P28" s="20">
        <f t="shared" si="1"/>
        <v>0.267515923566879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55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>
        <v>1</v>
      </c>
      <c r="L30" s="24">
        <f>K30+18</f>
        <v>19</v>
      </c>
      <c r="M30" s="8">
        <v>23</v>
      </c>
      <c r="N30" s="8">
        <f>M30+99</f>
        <v>122</v>
      </c>
      <c r="O30" s="20">
        <f t="shared" si="1"/>
        <v>0.043478260869565216</v>
      </c>
      <c r="P30" s="20">
        <f t="shared" si="1"/>
        <v>0.1557377049180328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55</v>
      </c>
      <c r="F31" s="15" t="s">
        <v>55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26</v>
      </c>
      <c r="N31" s="8">
        <f>M31+92</f>
        <v>118</v>
      </c>
      <c r="O31" s="20">
        <f t="shared" si="1"/>
        <v>0.07692307692307693</v>
      </c>
      <c r="P31" s="20">
        <f t="shared" si="1"/>
        <v>0.13559322033898305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>
        <v>2</v>
      </c>
      <c r="L32" s="24">
        <f>K32+27</f>
        <v>29</v>
      </c>
      <c r="M32" s="16">
        <v>26</v>
      </c>
      <c r="N32" s="8">
        <f>M32+114</f>
        <v>140</v>
      </c>
      <c r="O32" s="20">
        <f t="shared" si="1"/>
        <v>0.07692307692307693</v>
      </c>
      <c r="P32" s="20">
        <f t="shared" si="1"/>
        <v>0.20714285714285716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3</v>
      </c>
      <c r="L35" s="24">
        <f>K35+23</f>
        <v>26</v>
      </c>
      <c r="M35" s="8">
        <v>26</v>
      </c>
      <c r="N35" s="8">
        <f>M35+92</f>
        <v>118</v>
      </c>
      <c r="O35" s="20">
        <f>K35/M35</f>
        <v>0.11538461538461539</v>
      </c>
      <c r="P35" s="20">
        <f>L35/N35</f>
        <v>0.22033898305084745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0</v>
      </c>
      <c r="C38" s="1">
        <f t="shared" si="2"/>
        <v>9</v>
      </c>
      <c r="D38" s="1">
        <f t="shared" si="2"/>
        <v>5</v>
      </c>
      <c r="E38" s="1">
        <f t="shared" si="2"/>
        <v>10</v>
      </c>
      <c r="F38" s="1">
        <f t="shared" si="2"/>
        <v>6</v>
      </c>
      <c r="G38" s="1">
        <f t="shared" si="2"/>
        <v>6</v>
      </c>
      <c r="H38" s="1">
        <f t="shared" si="2"/>
        <v>5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12</v>
      </c>
      <c r="C39" s="1">
        <f t="shared" si="3"/>
        <v>3</v>
      </c>
      <c r="D39" s="1">
        <f t="shared" si="3"/>
        <v>7</v>
      </c>
      <c r="E39" s="1">
        <f t="shared" si="3"/>
        <v>2</v>
      </c>
      <c r="F39" s="1">
        <f t="shared" si="3"/>
        <v>6</v>
      </c>
      <c r="G39" s="1">
        <f t="shared" si="3"/>
        <v>5</v>
      </c>
      <c r="H39" s="1">
        <f t="shared" si="3"/>
        <v>7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</v>
      </c>
      <c r="C41" s="11">
        <f t="shared" si="5"/>
        <v>0.75</v>
      </c>
      <c r="D41" s="11">
        <f t="shared" si="5"/>
        <v>0.4166666666666667</v>
      </c>
      <c r="E41" s="11">
        <f t="shared" si="5"/>
        <v>0.8333333333333334</v>
      </c>
      <c r="F41" s="11">
        <f t="shared" si="5"/>
        <v>0.5</v>
      </c>
      <c r="G41" s="11">
        <f t="shared" si="5"/>
        <v>0.5</v>
      </c>
      <c r="H41" s="11">
        <f t="shared" si="5"/>
        <v>0.4166666666666667</v>
      </c>
      <c r="I41" s="11">
        <f t="shared" si="5"/>
        <v>0.3333333333333333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1</v>
      </c>
      <c r="C42" s="11">
        <f t="shared" si="6"/>
        <v>0.25</v>
      </c>
      <c r="D42" s="11">
        <f t="shared" si="6"/>
        <v>0.5833333333333334</v>
      </c>
      <c r="E42" s="11">
        <f t="shared" si="6"/>
        <v>0.16666666666666666</v>
      </c>
      <c r="F42" s="11">
        <f t="shared" si="6"/>
        <v>0.5</v>
      </c>
      <c r="G42" s="11">
        <f t="shared" si="6"/>
        <v>0.4166666666666667</v>
      </c>
      <c r="H42" s="11">
        <f t="shared" si="6"/>
        <v>0.5833333333333334</v>
      </c>
      <c r="I42" s="11">
        <f t="shared" si="6"/>
        <v>0.6666666666666666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V35" sqref="V3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56</v>
      </c>
      <c r="J2" s="37" t="s">
        <v>68</v>
      </c>
      <c r="K2" s="8">
        <v>4</v>
      </c>
      <c r="L2" s="8">
        <f>K2+37</f>
        <v>41</v>
      </c>
      <c r="M2" s="8">
        <v>25</v>
      </c>
      <c r="N2" s="8">
        <f>157+M2</f>
        <v>182</v>
      </c>
      <c r="O2" s="20">
        <f>K2/M2</f>
        <v>0.16</v>
      </c>
      <c r="P2" s="20">
        <f>L2/N2</f>
        <v>0.22527472527472528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55</v>
      </c>
      <c r="G8" s="15" t="s">
        <v>55</v>
      </c>
      <c r="H8" s="15" t="s">
        <v>56</v>
      </c>
      <c r="I8" s="15" t="s">
        <v>56</v>
      </c>
      <c r="J8" s="37"/>
      <c r="K8" s="8">
        <v>3</v>
      </c>
      <c r="L8" s="8">
        <f>K8+57</f>
        <v>60</v>
      </c>
      <c r="M8" s="8">
        <v>23</v>
      </c>
      <c r="N8" s="8">
        <f>156+M8</f>
        <v>179</v>
      </c>
      <c r="O8" s="20">
        <f>K8/M8</f>
        <v>0.13043478260869565</v>
      </c>
      <c r="P8" s="20">
        <f>L8/N8</f>
        <v>0.33519553072625696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55</v>
      </c>
      <c r="F14" s="15" t="s">
        <v>55</v>
      </c>
      <c r="G14" s="15" t="s">
        <v>56</v>
      </c>
      <c r="H14" s="15" t="s">
        <v>56</v>
      </c>
      <c r="I14" s="15" t="s">
        <v>56</v>
      </c>
      <c r="J14" s="37" t="s">
        <v>68</v>
      </c>
      <c r="K14" s="8">
        <v>1</v>
      </c>
      <c r="L14" s="8">
        <f>K14+29</f>
        <v>30</v>
      </c>
      <c r="M14" s="8">
        <v>25</v>
      </c>
      <c r="N14" s="8">
        <f>M14+156</f>
        <v>181</v>
      </c>
      <c r="O14" s="20">
        <f>K14/M14</f>
        <v>0.04</v>
      </c>
      <c r="P14" s="20">
        <f>L14/N14</f>
        <v>0.16574585635359115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3" t="s">
        <v>129</v>
      </c>
      <c r="D17" s="3" t="s">
        <v>129</v>
      </c>
      <c r="E17" s="15" t="s">
        <v>55</v>
      </c>
      <c r="F17" s="15" t="s">
        <v>55</v>
      </c>
      <c r="G17" s="15" t="s">
        <v>55</v>
      </c>
      <c r="H17" s="15" t="s">
        <v>56</v>
      </c>
      <c r="I17" s="15" t="s">
        <v>56</v>
      </c>
      <c r="J17" s="37"/>
      <c r="K17" s="8">
        <v>2</v>
      </c>
      <c r="L17" s="8">
        <f>K17+20</f>
        <v>22</v>
      </c>
      <c r="M17" s="8">
        <v>11</v>
      </c>
      <c r="N17" s="8">
        <f>M17+111</f>
        <v>122</v>
      </c>
      <c r="O17" s="20">
        <f>K17/M17</f>
        <v>0.18181818181818182</v>
      </c>
      <c r="P17" s="20">
        <f>L17/N17</f>
        <v>0.18032786885245902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 t="s">
        <v>68</v>
      </c>
      <c r="K18" s="8">
        <v>3</v>
      </c>
      <c r="L18" s="8">
        <f>K18+38</f>
        <v>41</v>
      </c>
      <c r="M18" s="8">
        <v>25</v>
      </c>
      <c r="N18" s="8">
        <f>M18+157</f>
        <v>182</v>
      </c>
      <c r="O18" s="20">
        <f>K18/M18</f>
        <v>0.12</v>
      </c>
      <c r="P18" s="20">
        <f>L18/N18</f>
        <v>0.22527472527472528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55</v>
      </c>
      <c r="E20" s="15" t="s">
        <v>55</v>
      </c>
      <c r="F20" s="15" t="s">
        <v>55</v>
      </c>
      <c r="G20" s="15" t="s">
        <v>55</v>
      </c>
      <c r="H20" s="15" t="s">
        <v>56</v>
      </c>
      <c r="I20" s="15" t="s">
        <v>56</v>
      </c>
      <c r="J20" s="37" t="s">
        <v>69</v>
      </c>
      <c r="K20" s="16">
        <v>3</v>
      </c>
      <c r="L20" s="16">
        <f>K20+49</f>
        <v>52</v>
      </c>
      <c r="M20" s="8">
        <v>25</v>
      </c>
      <c r="N20" s="8">
        <f>M20+157</f>
        <v>182</v>
      </c>
      <c r="O20" s="20">
        <f>K20/M20</f>
        <v>0.12</v>
      </c>
      <c r="P20" s="20">
        <f>L20/N20</f>
        <v>0.2857142857142857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8"/>
      <c r="K24" s="8"/>
      <c r="L24" s="8">
        <f>K24+7</f>
        <v>7</v>
      </c>
      <c r="M24" s="16">
        <v>23</v>
      </c>
      <c r="N24" s="8">
        <f>M24+150</f>
        <v>173</v>
      </c>
      <c r="O24" s="20">
        <f>K24/M24</f>
        <v>0</v>
      </c>
      <c r="P24" s="20">
        <f>L24/N24</f>
        <v>0.04046242774566474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56</v>
      </c>
      <c r="F28" s="15" t="s">
        <v>55</v>
      </c>
      <c r="G28" s="15" t="s">
        <v>55</v>
      </c>
      <c r="H28" s="15" t="s">
        <v>56</v>
      </c>
      <c r="I28" s="15" t="s">
        <v>56</v>
      </c>
      <c r="J28" s="37" t="s">
        <v>68</v>
      </c>
      <c r="K28" s="8">
        <v>2</v>
      </c>
      <c r="L28" s="8">
        <f>K28+40</f>
        <v>42</v>
      </c>
      <c r="M28" s="8">
        <v>25</v>
      </c>
      <c r="N28" s="8">
        <f>M28+131</f>
        <v>156</v>
      </c>
      <c r="O28" s="20">
        <f aca="true" t="shared" si="1" ref="O28:P32">K28/M28</f>
        <v>0.08</v>
      </c>
      <c r="P28" s="20">
        <f t="shared" si="1"/>
        <v>0.2692307692307692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56</v>
      </c>
      <c r="D30" s="15" t="s">
        <v>56</v>
      </c>
      <c r="E30" s="3" t="s">
        <v>129</v>
      </c>
      <c r="F30" s="15" t="s">
        <v>55</v>
      </c>
      <c r="G30" s="15" t="s">
        <v>55</v>
      </c>
      <c r="H30" s="15" t="s">
        <v>56</v>
      </c>
      <c r="I30" s="15" t="s">
        <v>56</v>
      </c>
      <c r="J30" s="37" t="s">
        <v>69</v>
      </c>
      <c r="K30" s="24">
        <v>1</v>
      </c>
      <c r="L30" s="24">
        <f>K30+18</f>
        <v>19</v>
      </c>
      <c r="M30" s="8">
        <v>22</v>
      </c>
      <c r="N30" s="8">
        <f>M30+99</f>
        <v>121</v>
      </c>
      <c r="O30" s="20">
        <f t="shared" si="1"/>
        <v>0.045454545454545456</v>
      </c>
      <c r="P30" s="20">
        <f t="shared" si="1"/>
        <v>0.15702479338842976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55</v>
      </c>
      <c r="F31" s="15" t="s">
        <v>55</v>
      </c>
      <c r="G31" s="15" t="s">
        <v>56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25</v>
      </c>
      <c r="N31" s="8">
        <f>M31+92</f>
        <v>117</v>
      </c>
      <c r="O31" s="20">
        <f t="shared" si="1"/>
        <v>0.08</v>
      </c>
      <c r="P31" s="20">
        <f t="shared" si="1"/>
        <v>0.13675213675213677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56</v>
      </c>
      <c r="J32" s="37"/>
      <c r="K32" s="24">
        <v>2</v>
      </c>
      <c r="L32" s="24">
        <f>K32+27</f>
        <v>29</v>
      </c>
      <c r="M32" s="16">
        <v>25</v>
      </c>
      <c r="N32" s="8">
        <f>M32+114</f>
        <v>139</v>
      </c>
      <c r="O32" s="20">
        <f t="shared" si="1"/>
        <v>0.08</v>
      </c>
      <c r="P32" s="20">
        <f t="shared" si="1"/>
        <v>0.20863309352517986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56</v>
      </c>
      <c r="J35" s="37"/>
      <c r="K35" s="24">
        <v>3</v>
      </c>
      <c r="L35" s="24">
        <f>K35+23</f>
        <v>26</v>
      </c>
      <c r="M35" s="8">
        <v>25</v>
      </c>
      <c r="N35" s="8">
        <f>M35+92</f>
        <v>117</v>
      </c>
      <c r="O35" s="20">
        <f>K35/M35</f>
        <v>0.12</v>
      </c>
      <c r="P35" s="20">
        <f>L35/N35</f>
        <v>0.2222222222222222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7</v>
      </c>
      <c r="F38" s="1">
        <f t="shared" si="2"/>
        <v>10</v>
      </c>
      <c r="G38" s="1">
        <f t="shared" si="2"/>
        <v>7</v>
      </c>
      <c r="H38" s="1">
        <f t="shared" si="2"/>
        <v>0</v>
      </c>
      <c r="I38" s="1">
        <f t="shared" si="2"/>
        <v>1</v>
      </c>
      <c r="J38" s="40">
        <f t="shared" si="2"/>
        <v>2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8</v>
      </c>
      <c r="D39" s="1">
        <f t="shared" si="3"/>
        <v>8</v>
      </c>
      <c r="E39" s="1">
        <f t="shared" si="3"/>
        <v>3</v>
      </c>
      <c r="F39" s="1">
        <f t="shared" si="3"/>
        <v>1</v>
      </c>
      <c r="G39" s="1">
        <f t="shared" si="3"/>
        <v>4</v>
      </c>
      <c r="H39" s="1">
        <f t="shared" si="3"/>
        <v>11</v>
      </c>
      <c r="I39" s="1">
        <f t="shared" si="3"/>
        <v>10</v>
      </c>
      <c r="J39" s="40">
        <f t="shared" si="3"/>
        <v>4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6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0.6363636363636364</v>
      </c>
      <c r="C41" s="11">
        <f t="shared" si="5"/>
        <v>0.18181818181818182</v>
      </c>
      <c r="D41" s="11">
        <f t="shared" si="5"/>
        <v>0.18181818181818182</v>
      </c>
      <c r="E41" s="11">
        <f t="shared" si="5"/>
        <v>0.6363636363636364</v>
      </c>
      <c r="F41" s="11">
        <f t="shared" si="5"/>
        <v>0.9090909090909091</v>
      </c>
      <c r="G41" s="11">
        <f t="shared" si="5"/>
        <v>0.6363636363636364</v>
      </c>
      <c r="H41" s="11">
        <f t="shared" si="5"/>
        <v>0</v>
      </c>
      <c r="I41" s="11">
        <f t="shared" si="5"/>
        <v>0.09090909090909091</v>
      </c>
      <c r="J41" s="42">
        <f t="shared" si="5"/>
        <v>0.3333333333333333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0.36363636363636365</v>
      </c>
      <c r="C42" s="11">
        <f t="shared" si="6"/>
        <v>0.7272727272727273</v>
      </c>
      <c r="D42" s="11">
        <f t="shared" si="6"/>
        <v>0.7272727272727273</v>
      </c>
      <c r="E42" s="11">
        <f t="shared" si="6"/>
        <v>0.2727272727272727</v>
      </c>
      <c r="F42" s="11">
        <f t="shared" si="6"/>
        <v>0.09090909090909091</v>
      </c>
      <c r="G42" s="11">
        <f t="shared" si="6"/>
        <v>0.36363636363636365</v>
      </c>
      <c r="H42" s="11">
        <f t="shared" si="6"/>
        <v>1</v>
      </c>
      <c r="I42" s="11">
        <f t="shared" si="6"/>
        <v>0.9090909090909091</v>
      </c>
      <c r="J42" s="42">
        <f t="shared" si="6"/>
        <v>0.6666666666666666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56</v>
      </c>
      <c r="J2" s="37"/>
      <c r="K2" s="8">
        <v>4</v>
      </c>
      <c r="L2" s="8">
        <f>K2+37</f>
        <v>41</v>
      </c>
      <c r="M2" s="8">
        <v>24</v>
      </c>
      <c r="N2" s="8">
        <f>157+M2</f>
        <v>181</v>
      </c>
      <c r="O2" s="20">
        <f>K2/M2</f>
        <v>0.16666666666666666</v>
      </c>
      <c r="P2" s="20">
        <f>L2/N2</f>
        <v>0.2265193370165746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56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3</v>
      </c>
      <c r="L8" s="8">
        <f>K8+57</f>
        <v>60</v>
      </c>
      <c r="M8" s="8">
        <v>21</v>
      </c>
      <c r="N8" s="8">
        <f>156+M8</f>
        <v>177</v>
      </c>
      <c r="O8" s="20">
        <f>K8/M8</f>
        <v>0.14285714285714285</v>
      </c>
      <c r="P8" s="20">
        <f>L8/N8</f>
        <v>0.3389830508474576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3" t="s">
        <v>128</v>
      </c>
      <c r="D14" s="15" t="s">
        <v>55</v>
      </c>
      <c r="E14" s="15" t="s">
        <v>56</v>
      </c>
      <c r="F14" s="15" t="s">
        <v>56</v>
      </c>
      <c r="G14" s="15" t="s">
        <v>55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24</v>
      </c>
      <c r="N14" s="8">
        <f>M14+156</f>
        <v>180</v>
      </c>
      <c r="O14" s="20">
        <f>K14/M14</f>
        <v>0.041666666666666664</v>
      </c>
      <c r="P14" s="20">
        <f>L14/N14</f>
        <v>0.16666666666666666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55</v>
      </c>
      <c r="D17" s="15" t="s">
        <v>55</v>
      </c>
      <c r="E17" s="15" t="s">
        <v>56</v>
      </c>
      <c r="F17" s="15" t="s">
        <v>55</v>
      </c>
      <c r="G17" s="15" t="s">
        <v>55</v>
      </c>
      <c r="H17" s="15" t="s">
        <v>55</v>
      </c>
      <c r="I17" s="15" t="s">
        <v>56</v>
      </c>
      <c r="J17" s="37"/>
      <c r="K17" s="8">
        <v>2</v>
      </c>
      <c r="L17" s="8">
        <f>K17+20</f>
        <v>22</v>
      </c>
      <c r="M17" s="8">
        <v>9</v>
      </c>
      <c r="N17" s="8">
        <f>M17+111</f>
        <v>120</v>
      </c>
      <c r="O17" s="20">
        <f>K17/M17</f>
        <v>0.2222222222222222</v>
      </c>
      <c r="P17" s="20">
        <f>L17/N17</f>
        <v>0.18333333333333332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56</v>
      </c>
      <c r="J18" s="37"/>
      <c r="K18" s="8">
        <v>3</v>
      </c>
      <c r="L18" s="8">
        <f>K18+38</f>
        <v>41</v>
      </c>
      <c r="M18" s="8">
        <v>24</v>
      </c>
      <c r="N18" s="8">
        <f>M18+157</f>
        <v>181</v>
      </c>
      <c r="O18" s="20">
        <f>K18/M18</f>
        <v>0.125</v>
      </c>
      <c r="P18" s="20">
        <f>L18/N18</f>
        <v>0.2265193370165746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3" t="s">
        <v>128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56</v>
      </c>
      <c r="I20" s="15" t="s">
        <v>55</v>
      </c>
      <c r="J20" s="37"/>
      <c r="K20" s="16">
        <v>3</v>
      </c>
      <c r="L20" s="16">
        <f>K20+49</f>
        <v>52</v>
      </c>
      <c r="M20" s="8">
        <v>24</v>
      </c>
      <c r="N20" s="8">
        <f>M20+157</f>
        <v>181</v>
      </c>
      <c r="O20" s="20">
        <f>K20/M20</f>
        <v>0.125</v>
      </c>
      <c r="P20" s="20">
        <f>L20/N20</f>
        <v>0.287292817679558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56</v>
      </c>
      <c r="E24" s="15" t="s">
        <v>56</v>
      </c>
      <c r="F24" s="15" t="s">
        <v>56</v>
      </c>
      <c r="G24" s="15" t="s">
        <v>55</v>
      </c>
      <c r="H24" s="15" t="s">
        <v>56</v>
      </c>
      <c r="I24" s="15" t="s">
        <v>56</v>
      </c>
      <c r="J24" s="38"/>
      <c r="K24" s="8"/>
      <c r="L24" s="8">
        <f>K24+7</f>
        <v>7</v>
      </c>
      <c r="M24" s="16">
        <v>22</v>
      </c>
      <c r="N24" s="8">
        <f>M24+150</f>
        <v>172</v>
      </c>
      <c r="O24" s="20">
        <f>K24/M24</f>
        <v>0</v>
      </c>
      <c r="P24" s="20">
        <f>L24/N24</f>
        <v>0.040697674418604654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55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56</v>
      </c>
      <c r="J28" s="37"/>
      <c r="K28" s="8">
        <v>2</v>
      </c>
      <c r="L28" s="8">
        <f>K28+40</f>
        <v>42</v>
      </c>
      <c r="M28" s="8">
        <v>24</v>
      </c>
      <c r="N28" s="8">
        <f>M28+131</f>
        <v>155</v>
      </c>
      <c r="O28" s="20">
        <f aca="true" t="shared" si="1" ref="O28:P32">K28/M28</f>
        <v>0.08333333333333333</v>
      </c>
      <c r="P28" s="20">
        <f t="shared" si="1"/>
        <v>0.2709677419354839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56</v>
      </c>
      <c r="G30" s="15" t="s">
        <v>56</v>
      </c>
      <c r="H30" s="15" t="s">
        <v>56</v>
      </c>
      <c r="I30" s="15" t="s">
        <v>56</v>
      </c>
      <c r="J30" s="37"/>
      <c r="K30" s="24">
        <v>1</v>
      </c>
      <c r="L30" s="24">
        <f>K30+18</f>
        <v>19</v>
      </c>
      <c r="M30" s="8">
        <v>21</v>
      </c>
      <c r="N30" s="8">
        <f>M30+99</f>
        <v>120</v>
      </c>
      <c r="O30" s="20">
        <f t="shared" si="1"/>
        <v>0.047619047619047616</v>
      </c>
      <c r="P30" s="20">
        <f t="shared" si="1"/>
        <v>0.15833333333333333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56</v>
      </c>
      <c r="E31" s="15" t="s">
        <v>56</v>
      </c>
      <c r="F31" s="15" t="s">
        <v>55</v>
      </c>
      <c r="G31" s="15" t="s">
        <v>55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24</v>
      </c>
      <c r="N31" s="8">
        <f>M31+92</f>
        <v>116</v>
      </c>
      <c r="O31" s="20">
        <f t="shared" si="1"/>
        <v>0.08333333333333333</v>
      </c>
      <c r="P31" s="20">
        <f t="shared" si="1"/>
        <v>0.13793103448275862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56</v>
      </c>
      <c r="I32" s="15" t="s">
        <v>56</v>
      </c>
      <c r="J32" s="37"/>
      <c r="K32" s="24">
        <v>2</v>
      </c>
      <c r="L32" s="24">
        <f>K32+27</f>
        <v>29</v>
      </c>
      <c r="M32" s="16">
        <v>24</v>
      </c>
      <c r="N32" s="8">
        <f>M32+114</f>
        <v>138</v>
      </c>
      <c r="O32" s="20">
        <f t="shared" si="1"/>
        <v>0.08333333333333333</v>
      </c>
      <c r="P32" s="20">
        <f t="shared" si="1"/>
        <v>0.21014492753623187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56</v>
      </c>
      <c r="F35" s="15" t="s">
        <v>56</v>
      </c>
      <c r="G35" s="15" t="s">
        <v>55</v>
      </c>
      <c r="H35" s="15" t="s">
        <v>56</v>
      </c>
      <c r="I35" s="15" t="s">
        <v>56</v>
      </c>
      <c r="J35" s="37"/>
      <c r="K35" s="24">
        <v>3</v>
      </c>
      <c r="L35" s="24">
        <f>K35+23</f>
        <v>26</v>
      </c>
      <c r="M35" s="8">
        <v>23</v>
      </c>
      <c r="N35" s="8">
        <f>M35+92</f>
        <v>115</v>
      </c>
      <c r="O35" s="20">
        <f>K35/M35</f>
        <v>0.13043478260869565</v>
      </c>
      <c r="P35" s="20">
        <f>L35/N35</f>
        <v>0.22608695652173913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9</v>
      </c>
      <c r="E38" s="1">
        <f t="shared" si="2"/>
        <v>2</v>
      </c>
      <c r="F38" s="1">
        <f t="shared" si="2"/>
        <v>2</v>
      </c>
      <c r="G38" s="1">
        <f t="shared" si="2"/>
        <v>7</v>
      </c>
      <c r="H38" s="1">
        <f t="shared" si="2"/>
        <v>3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11</v>
      </c>
      <c r="C39" s="1">
        <f t="shared" si="3"/>
        <v>6</v>
      </c>
      <c r="D39" s="1">
        <f t="shared" si="3"/>
        <v>3</v>
      </c>
      <c r="E39" s="1">
        <f t="shared" si="3"/>
        <v>10</v>
      </c>
      <c r="F39" s="1">
        <f t="shared" si="3"/>
        <v>10</v>
      </c>
      <c r="G39" s="1">
        <f t="shared" si="3"/>
        <v>5</v>
      </c>
      <c r="H39" s="1">
        <f t="shared" si="3"/>
        <v>9</v>
      </c>
      <c r="I39" s="1">
        <f t="shared" si="3"/>
        <v>11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0.08333333333333333</v>
      </c>
      <c r="C41" s="11">
        <f t="shared" si="5"/>
        <v>0.3333333333333333</v>
      </c>
      <c r="D41" s="11">
        <f t="shared" si="5"/>
        <v>0.75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0.5833333333333334</v>
      </c>
      <c r="H41" s="11">
        <f t="shared" si="5"/>
        <v>0.25</v>
      </c>
      <c r="I41" s="11">
        <f t="shared" si="5"/>
        <v>0.08333333333333333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0.9166666666666666</v>
      </c>
      <c r="C42" s="11">
        <f t="shared" si="6"/>
        <v>0.5</v>
      </c>
      <c r="D42" s="11">
        <f t="shared" si="6"/>
        <v>0.25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0.4166666666666667</v>
      </c>
      <c r="H42" s="11">
        <f t="shared" si="6"/>
        <v>0.75</v>
      </c>
      <c r="I42" s="11">
        <f t="shared" si="6"/>
        <v>0.9166666666666666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5" sqref="M1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52" t="s">
        <v>55</v>
      </c>
      <c r="C2" s="52" t="s">
        <v>55</v>
      </c>
      <c r="D2" s="52" t="s">
        <v>55</v>
      </c>
      <c r="E2" s="52" t="s">
        <v>55</v>
      </c>
      <c r="F2" s="52" t="s">
        <v>56</v>
      </c>
      <c r="G2" s="52" t="s">
        <v>55</v>
      </c>
      <c r="H2" s="52" t="s">
        <v>55</v>
      </c>
      <c r="I2" s="52" t="s">
        <v>56</v>
      </c>
      <c r="J2" s="37"/>
      <c r="K2" s="8">
        <v>4</v>
      </c>
      <c r="L2" s="8">
        <f>K2+37</f>
        <v>41</v>
      </c>
      <c r="M2" s="8">
        <v>23</v>
      </c>
      <c r="N2" s="8">
        <f>157+M2</f>
        <v>180</v>
      </c>
      <c r="O2" s="20">
        <f>K2/M2</f>
        <v>0.17391304347826086</v>
      </c>
      <c r="P2" s="20">
        <f>L2/N2</f>
        <v>0.22777777777777777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55</v>
      </c>
      <c r="E8" s="15" t="s">
        <v>56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3</v>
      </c>
      <c r="L8" s="8">
        <f>K8+57</f>
        <v>60</v>
      </c>
      <c r="M8" s="8">
        <v>20</v>
      </c>
      <c r="N8" s="8">
        <f>156+M8</f>
        <v>176</v>
      </c>
      <c r="O8" s="20">
        <f>K8/M8</f>
        <v>0.15</v>
      </c>
      <c r="P8" s="20">
        <f>L8/N8</f>
        <v>0.3409090909090909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55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23</v>
      </c>
      <c r="N14" s="8">
        <f>M14+156</f>
        <v>179</v>
      </c>
      <c r="O14" s="20">
        <f>K14/M14</f>
        <v>0.043478260869565216</v>
      </c>
      <c r="P14" s="20">
        <f>L14/N14</f>
        <v>0.16759776536312848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56</v>
      </c>
      <c r="G17" s="15" t="s">
        <v>56</v>
      </c>
      <c r="H17" s="15" t="s">
        <v>56</v>
      </c>
      <c r="I17" s="15" t="s">
        <v>55</v>
      </c>
      <c r="J17" s="37"/>
      <c r="K17" s="8">
        <v>2</v>
      </c>
      <c r="L17" s="8">
        <f>K17+20</f>
        <v>22</v>
      </c>
      <c r="M17" s="8">
        <v>8</v>
      </c>
      <c r="N17" s="8">
        <f>M17+111</f>
        <v>119</v>
      </c>
      <c r="O17" s="20">
        <f>K17/M17</f>
        <v>0.25</v>
      </c>
      <c r="P17" s="20">
        <f>L17/N17</f>
        <v>0.18487394957983194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55</v>
      </c>
      <c r="E18" s="15" t="s">
        <v>55</v>
      </c>
      <c r="F18" s="15" t="s">
        <v>56</v>
      </c>
      <c r="G18" s="15" t="s">
        <v>55</v>
      </c>
      <c r="H18" s="15" t="s">
        <v>55</v>
      </c>
      <c r="I18" s="15" t="s">
        <v>55</v>
      </c>
      <c r="J18" s="37"/>
      <c r="K18" s="8">
        <v>3</v>
      </c>
      <c r="L18" s="8">
        <f>K18+38</f>
        <v>41</v>
      </c>
      <c r="M18" s="8">
        <v>23</v>
      </c>
      <c r="N18" s="8">
        <f>M18+157</f>
        <v>180</v>
      </c>
      <c r="O18" s="20">
        <f>K18/M18</f>
        <v>0.13043478260869565</v>
      </c>
      <c r="P18" s="20">
        <f>L18/N18</f>
        <v>0.22777777777777777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52" t="s">
        <v>55</v>
      </c>
      <c r="C20" s="52" t="s">
        <v>55</v>
      </c>
      <c r="D20" s="52" t="s">
        <v>55</v>
      </c>
      <c r="E20" s="52" t="s">
        <v>55</v>
      </c>
      <c r="F20" s="52" t="s">
        <v>56</v>
      </c>
      <c r="G20" s="52" t="s">
        <v>55</v>
      </c>
      <c r="H20" s="52" t="s">
        <v>55</v>
      </c>
      <c r="I20" s="52" t="s">
        <v>56</v>
      </c>
      <c r="J20" s="37"/>
      <c r="K20" s="16">
        <v>3</v>
      </c>
      <c r="L20" s="16">
        <f>K20+49</f>
        <v>52</v>
      </c>
      <c r="M20" s="8">
        <v>23</v>
      </c>
      <c r="N20" s="8">
        <f>M20+157</f>
        <v>180</v>
      </c>
      <c r="O20" s="20">
        <f>K20/M20</f>
        <v>0.13043478260869565</v>
      </c>
      <c r="P20" s="20">
        <f>L20/N20</f>
        <v>0.28888888888888886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55</v>
      </c>
      <c r="H24" s="15" t="s">
        <v>55</v>
      </c>
      <c r="I24" s="15" t="s">
        <v>55</v>
      </c>
      <c r="J24" s="38"/>
      <c r="K24" s="8"/>
      <c r="L24" s="8">
        <f>K24+7</f>
        <v>7</v>
      </c>
      <c r="M24" s="16">
        <v>22</v>
      </c>
      <c r="N24" s="8">
        <f>M24+150</f>
        <v>172</v>
      </c>
      <c r="O24" s="20">
        <f>K24/M24</f>
        <v>0</v>
      </c>
      <c r="P24" s="20">
        <f>L24/N24</f>
        <v>0.040697674418604654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3" t="s">
        <v>128</v>
      </c>
      <c r="D28" s="15" t="s">
        <v>55</v>
      </c>
      <c r="E28" s="15" t="s">
        <v>55</v>
      </c>
      <c r="F28" s="15" t="s">
        <v>55</v>
      </c>
      <c r="G28" s="15" t="s">
        <v>55</v>
      </c>
      <c r="H28" s="15" t="s">
        <v>55</v>
      </c>
      <c r="I28" s="15" t="s">
        <v>56</v>
      </c>
      <c r="J28" s="37"/>
      <c r="K28" s="8">
        <v>2</v>
      </c>
      <c r="L28" s="8">
        <f>K28+40</f>
        <v>42</v>
      </c>
      <c r="M28" s="8">
        <v>23</v>
      </c>
      <c r="N28" s="8">
        <f>M28+131</f>
        <v>154</v>
      </c>
      <c r="O28" s="20">
        <f aca="true" t="shared" si="1" ref="O28:P32">K28/M28</f>
        <v>0.08695652173913043</v>
      </c>
      <c r="P28" s="20">
        <f t="shared" si="1"/>
        <v>0.2727272727272727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>
        <v>1</v>
      </c>
      <c r="L30" s="24">
        <f>K30+18</f>
        <v>19</v>
      </c>
      <c r="M30" s="8">
        <v>21</v>
      </c>
      <c r="N30" s="8">
        <f>M30+99</f>
        <v>120</v>
      </c>
      <c r="O30" s="20">
        <f t="shared" si="1"/>
        <v>0.047619047619047616</v>
      </c>
      <c r="P30" s="20">
        <f t="shared" si="1"/>
        <v>0.15833333333333333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55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23</v>
      </c>
      <c r="N31" s="8">
        <f>M31+92</f>
        <v>115</v>
      </c>
      <c r="O31" s="20">
        <f t="shared" si="1"/>
        <v>0.08695652173913043</v>
      </c>
      <c r="P31" s="20">
        <f t="shared" si="1"/>
        <v>0.1391304347826087</v>
      </c>
      <c r="Q31" s="9" t="s">
        <v>22</v>
      </c>
    </row>
    <row r="32" spans="1:17" ht="10.5" customHeight="1">
      <c r="A32" s="5">
        <v>30</v>
      </c>
      <c r="B32" s="15" t="s">
        <v>56</v>
      </c>
      <c r="C32" s="3" t="s">
        <v>128</v>
      </c>
      <c r="D32" s="15" t="s">
        <v>55</v>
      </c>
      <c r="E32" s="15" t="s">
        <v>55</v>
      </c>
      <c r="F32" s="15" t="s">
        <v>56</v>
      </c>
      <c r="G32" s="15" t="s">
        <v>55</v>
      </c>
      <c r="H32" s="15" t="s">
        <v>55</v>
      </c>
      <c r="I32" s="15" t="s">
        <v>56</v>
      </c>
      <c r="J32" s="37"/>
      <c r="K32" s="24">
        <v>2</v>
      </c>
      <c r="L32" s="24">
        <f>K32+27</f>
        <v>29</v>
      </c>
      <c r="M32" s="16">
        <v>23</v>
      </c>
      <c r="N32" s="8">
        <f>M32+114</f>
        <v>137</v>
      </c>
      <c r="O32" s="20">
        <f t="shared" si="1"/>
        <v>0.08695652173913043</v>
      </c>
      <c r="P32" s="20">
        <f t="shared" si="1"/>
        <v>0.2116788321167883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3" t="s">
        <v>128</v>
      </c>
      <c r="D35" s="15" t="s">
        <v>55</v>
      </c>
      <c r="E35" s="15" t="s">
        <v>55</v>
      </c>
      <c r="F35" s="15" t="s">
        <v>55</v>
      </c>
      <c r="G35" s="15" t="s">
        <v>55</v>
      </c>
      <c r="H35" s="15" t="s">
        <v>56</v>
      </c>
      <c r="I35" s="15" t="s">
        <v>56</v>
      </c>
      <c r="J35" s="37"/>
      <c r="K35" s="24">
        <v>3</v>
      </c>
      <c r="L35" s="24">
        <f>K35+23</f>
        <v>26</v>
      </c>
      <c r="M35" s="8">
        <v>23</v>
      </c>
      <c r="N35" s="8">
        <f>M35+92</f>
        <v>115</v>
      </c>
      <c r="O35" s="20">
        <f>K35/M35</f>
        <v>0.13043478260869565</v>
      </c>
      <c r="P35" s="20">
        <f>L35/N35</f>
        <v>0.22608695652173913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9</v>
      </c>
      <c r="D38" s="1">
        <f t="shared" si="2"/>
        <v>12</v>
      </c>
      <c r="E38" s="1">
        <f t="shared" si="2"/>
        <v>10</v>
      </c>
      <c r="F38" s="1">
        <f t="shared" si="2"/>
        <v>3</v>
      </c>
      <c r="G38" s="1">
        <f t="shared" si="2"/>
        <v>9</v>
      </c>
      <c r="H38" s="1">
        <f t="shared" si="2"/>
        <v>8</v>
      </c>
      <c r="I38" s="1">
        <f t="shared" si="2"/>
        <v>3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0</v>
      </c>
      <c r="D39" s="1">
        <f t="shared" si="3"/>
        <v>0</v>
      </c>
      <c r="E39" s="1">
        <f t="shared" si="3"/>
        <v>2</v>
      </c>
      <c r="F39" s="1">
        <f t="shared" si="3"/>
        <v>9</v>
      </c>
      <c r="G39" s="1">
        <f t="shared" si="3"/>
        <v>3</v>
      </c>
      <c r="H39" s="1">
        <f t="shared" si="3"/>
        <v>4</v>
      </c>
      <c r="I39" s="1">
        <f t="shared" si="3"/>
        <v>9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0.6666666666666666</v>
      </c>
      <c r="C41" s="11">
        <f t="shared" si="5"/>
        <v>0.75</v>
      </c>
      <c r="D41" s="11">
        <f t="shared" si="5"/>
        <v>1</v>
      </c>
      <c r="E41" s="11">
        <f t="shared" si="5"/>
        <v>0.8333333333333334</v>
      </c>
      <c r="F41" s="11">
        <f t="shared" si="5"/>
        <v>0.25</v>
      </c>
      <c r="G41" s="11">
        <f t="shared" si="5"/>
        <v>0.75</v>
      </c>
      <c r="H41" s="11">
        <f t="shared" si="5"/>
        <v>0.6666666666666666</v>
      </c>
      <c r="I41" s="11">
        <f t="shared" si="5"/>
        <v>0.25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0.3333333333333333</v>
      </c>
      <c r="C42" s="11">
        <f t="shared" si="6"/>
        <v>0</v>
      </c>
      <c r="D42" s="11">
        <f t="shared" si="6"/>
        <v>0</v>
      </c>
      <c r="E42" s="11">
        <f t="shared" si="6"/>
        <v>0.16666666666666666</v>
      </c>
      <c r="F42" s="11">
        <f t="shared" si="6"/>
        <v>0.75</v>
      </c>
      <c r="G42" s="11">
        <f t="shared" si="6"/>
        <v>0.25</v>
      </c>
      <c r="H42" s="11">
        <f t="shared" si="6"/>
        <v>0.3333333333333333</v>
      </c>
      <c r="I42" s="11">
        <f t="shared" si="6"/>
        <v>0.75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3" sqref="M1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56</v>
      </c>
      <c r="E2" s="15" t="s">
        <v>56</v>
      </c>
      <c r="F2" s="15" t="s">
        <v>56</v>
      </c>
      <c r="G2" s="15" t="s">
        <v>55</v>
      </c>
      <c r="H2" s="15" t="s">
        <v>55</v>
      </c>
      <c r="I2" s="15" t="s">
        <v>55</v>
      </c>
      <c r="J2" s="37"/>
      <c r="K2" s="8">
        <v>3</v>
      </c>
      <c r="L2" s="8">
        <f>K2+37</f>
        <v>40</v>
      </c>
      <c r="M2" s="8">
        <v>22</v>
      </c>
      <c r="N2" s="8">
        <f>157+M2</f>
        <v>179</v>
      </c>
      <c r="O2" s="20">
        <f>K2/M2</f>
        <v>0.13636363636363635</v>
      </c>
      <c r="P2" s="20">
        <f>L2/N2</f>
        <v>0.22346368715083798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55</v>
      </c>
      <c r="I8" s="15" t="s">
        <v>55</v>
      </c>
      <c r="J8" s="37"/>
      <c r="K8" s="8">
        <v>3</v>
      </c>
      <c r="L8" s="8">
        <f>K8+57</f>
        <v>60</v>
      </c>
      <c r="M8" s="8">
        <v>19</v>
      </c>
      <c r="N8" s="8">
        <f>156+M8</f>
        <v>175</v>
      </c>
      <c r="O8" s="20">
        <f>K8/M8</f>
        <v>0.15789473684210525</v>
      </c>
      <c r="P8" s="20">
        <f>L8/N8</f>
        <v>0.34285714285714286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56</v>
      </c>
      <c r="F12" s="15" t="s">
        <v>56</v>
      </c>
      <c r="G12" s="15" t="s">
        <v>56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55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>
        <v>1</v>
      </c>
      <c r="L14" s="8">
        <f>K14+29</f>
        <v>30</v>
      </c>
      <c r="M14" s="8">
        <v>22</v>
      </c>
      <c r="N14" s="8">
        <f>M14+156</f>
        <v>178</v>
      </c>
      <c r="O14" s="20">
        <f>K14/M14</f>
        <v>0.045454545454545456</v>
      </c>
      <c r="P14" s="20">
        <f>L14/N14</f>
        <v>0.16853932584269662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54" t="s">
        <v>56</v>
      </c>
      <c r="C17" s="54" t="s">
        <v>56</v>
      </c>
      <c r="D17" s="54" t="s">
        <v>56</v>
      </c>
      <c r="E17" s="54" t="s">
        <v>55</v>
      </c>
      <c r="F17" s="54" t="s">
        <v>56</v>
      </c>
      <c r="G17" s="54" t="s">
        <v>55</v>
      </c>
      <c r="H17" s="54" t="s">
        <v>55</v>
      </c>
      <c r="I17" s="54" t="s">
        <v>56</v>
      </c>
      <c r="J17" s="37"/>
      <c r="K17" s="8">
        <v>2</v>
      </c>
      <c r="L17" s="8">
        <f>K17+20</f>
        <v>22</v>
      </c>
      <c r="M17" s="8">
        <v>7</v>
      </c>
      <c r="N17" s="8">
        <f>M17+111</f>
        <v>118</v>
      </c>
      <c r="O17" s="20">
        <f>K17/M17</f>
        <v>0.2857142857142857</v>
      </c>
      <c r="P17" s="20">
        <f>L17/N17</f>
        <v>0.1864406779661017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>
        <v>3</v>
      </c>
      <c r="L18" s="8">
        <f>K18+38</f>
        <v>41</v>
      </c>
      <c r="M18" s="8">
        <v>22</v>
      </c>
      <c r="N18" s="8">
        <f>M18+157</f>
        <v>179</v>
      </c>
      <c r="O18" s="20">
        <f>K18/M18</f>
        <v>0.13636363636363635</v>
      </c>
      <c r="P18" s="20">
        <f>L18/N18</f>
        <v>0.22905027932960895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55</v>
      </c>
      <c r="G20" s="15" t="s">
        <v>55</v>
      </c>
      <c r="H20" s="15" t="s">
        <v>56</v>
      </c>
      <c r="I20" s="15" t="s">
        <v>56</v>
      </c>
      <c r="J20" s="37"/>
      <c r="K20" s="16">
        <v>2</v>
      </c>
      <c r="L20" s="16">
        <f>K20+49</f>
        <v>51</v>
      </c>
      <c r="M20" s="8">
        <v>22</v>
      </c>
      <c r="N20" s="8">
        <f>M20+157</f>
        <v>179</v>
      </c>
      <c r="O20" s="20">
        <f>K20/M20</f>
        <v>0.09090909090909091</v>
      </c>
      <c r="P20" s="20">
        <f>L20/N20</f>
        <v>0.2849162011173184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56</v>
      </c>
      <c r="F24" s="15" t="s">
        <v>56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22</v>
      </c>
      <c r="N24" s="8">
        <f>M24+150</f>
        <v>172</v>
      </c>
      <c r="O24" s="20">
        <f>K24/M24</f>
        <v>0</v>
      </c>
      <c r="P24" s="20">
        <f>L24/N24</f>
        <v>0.040697674418604654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56</v>
      </c>
      <c r="G28" s="15" t="s">
        <v>55</v>
      </c>
      <c r="H28" s="15" t="s">
        <v>55</v>
      </c>
      <c r="I28" s="15" t="s">
        <v>55</v>
      </c>
      <c r="J28" s="37"/>
      <c r="K28" s="8">
        <v>2</v>
      </c>
      <c r="L28" s="8">
        <f>K28+40</f>
        <v>42</v>
      </c>
      <c r="M28" s="8">
        <v>22</v>
      </c>
      <c r="N28" s="8">
        <f>M28+131</f>
        <v>153</v>
      </c>
      <c r="O28" s="20">
        <f aca="true" t="shared" si="1" ref="O28:P32">K28/M28</f>
        <v>0.09090909090909091</v>
      </c>
      <c r="P28" s="20">
        <f t="shared" si="1"/>
        <v>0.27450980392156865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>
        <v>1</v>
      </c>
      <c r="L30" s="24">
        <f>K30+18</f>
        <v>19</v>
      </c>
      <c r="M30" s="8">
        <v>20</v>
      </c>
      <c r="N30" s="8">
        <f>M30+99</f>
        <v>119</v>
      </c>
      <c r="O30" s="20">
        <f t="shared" si="1"/>
        <v>0.05</v>
      </c>
      <c r="P30" s="20">
        <f t="shared" si="1"/>
        <v>0.15966386554621848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22</v>
      </c>
      <c r="N31" s="8">
        <f>M31+92</f>
        <v>114</v>
      </c>
      <c r="O31" s="20">
        <f t="shared" si="1"/>
        <v>0.09090909090909091</v>
      </c>
      <c r="P31" s="20">
        <f t="shared" si="1"/>
        <v>0.14035087719298245</v>
      </c>
      <c r="Q31" s="9" t="s">
        <v>22</v>
      </c>
    </row>
    <row r="32" spans="1:17" ht="10.5" customHeight="1">
      <c r="A32" s="5">
        <v>30</v>
      </c>
      <c r="B32" s="54" t="s">
        <v>56</v>
      </c>
      <c r="C32" s="54" t="s">
        <v>56</v>
      </c>
      <c r="D32" s="54" t="s">
        <v>56</v>
      </c>
      <c r="E32" s="54" t="s">
        <v>55</v>
      </c>
      <c r="F32" s="54" t="s">
        <v>56</v>
      </c>
      <c r="G32" s="54" t="s">
        <v>55</v>
      </c>
      <c r="H32" s="54" t="s">
        <v>55</v>
      </c>
      <c r="I32" s="54" t="s">
        <v>56</v>
      </c>
      <c r="J32" s="37"/>
      <c r="K32" s="24">
        <v>2</v>
      </c>
      <c r="L32" s="24">
        <f>K32+27</f>
        <v>29</v>
      </c>
      <c r="M32" s="16">
        <v>22</v>
      </c>
      <c r="N32" s="8">
        <f>M32+114</f>
        <v>136</v>
      </c>
      <c r="O32" s="20">
        <f t="shared" si="1"/>
        <v>0.09090909090909091</v>
      </c>
      <c r="P32" s="20">
        <f t="shared" si="1"/>
        <v>0.21323529411764705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3" t="s">
        <v>127</v>
      </c>
      <c r="E35" s="15" t="s">
        <v>56</v>
      </c>
      <c r="F35" s="15" t="s">
        <v>56</v>
      </c>
      <c r="G35" s="15" t="s">
        <v>55</v>
      </c>
      <c r="H35" s="15" t="s">
        <v>55</v>
      </c>
      <c r="I35" s="15" t="s">
        <v>55</v>
      </c>
      <c r="J35" s="37"/>
      <c r="K35" s="24">
        <v>3</v>
      </c>
      <c r="L35" s="24">
        <f>K35+23</f>
        <v>26</v>
      </c>
      <c r="M35" s="8">
        <v>22</v>
      </c>
      <c r="N35" s="8">
        <f>M35+92</f>
        <v>114</v>
      </c>
      <c r="O35" s="20">
        <f>K35/M35</f>
        <v>0.13636363636363635</v>
      </c>
      <c r="P35" s="20">
        <f>L35/N35</f>
        <v>0.22807017543859648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1</v>
      </c>
      <c r="G38" s="1">
        <f t="shared" si="2"/>
        <v>7</v>
      </c>
      <c r="H38" s="1">
        <f t="shared" si="2"/>
        <v>11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8</v>
      </c>
      <c r="E39" s="1">
        <f t="shared" si="3"/>
        <v>7</v>
      </c>
      <c r="F39" s="1">
        <f t="shared" si="3"/>
        <v>11</v>
      </c>
      <c r="G39" s="1">
        <f t="shared" si="3"/>
        <v>5</v>
      </c>
      <c r="H39" s="1">
        <f t="shared" si="3"/>
        <v>1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0.25</v>
      </c>
      <c r="E41" s="11">
        <f t="shared" si="5"/>
        <v>0.4166666666666667</v>
      </c>
      <c r="F41" s="11">
        <f t="shared" si="5"/>
        <v>0.08333333333333333</v>
      </c>
      <c r="G41" s="11">
        <f t="shared" si="5"/>
        <v>0.5833333333333334</v>
      </c>
      <c r="H41" s="11">
        <f t="shared" si="5"/>
        <v>0.9166666666666666</v>
      </c>
      <c r="I41" s="11">
        <f t="shared" si="5"/>
        <v>0.5833333333333334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0.6666666666666666</v>
      </c>
      <c r="E42" s="11">
        <f t="shared" si="6"/>
        <v>0.5833333333333334</v>
      </c>
      <c r="F42" s="11">
        <f t="shared" si="6"/>
        <v>0.9166666666666666</v>
      </c>
      <c r="G42" s="11">
        <f t="shared" si="6"/>
        <v>0.4166666666666667</v>
      </c>
      <c r="H42" s="11">
        <f t="shared" si="6"/>
        <v>0.08333333333333333</v>
      </c>
      <c r="I42" s="11">
        <f t="shared" si="6"/>
        <v>0.4166666666666667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55</v>
      </c>
      <c r="J2" s="37"/>
      <c r="K2" s="8">
        <v>6</v>
      </c>
      <c r="L2" s="8">
        <f>K2+37</f>
        <v>43</v>
      </c>
      <c r="M2" s="8">
        <v>39</v>
      </c>
      <c r="N2" s="8">
        <f>157+M2</f>
        <v>196</v>
      </c>
      <c r="O2" s="20">
        <f>K2/M2</f>
        <v>0.15384615384615385</v>
      </c>
      <c r="P2" s="20">
        <f>L2/N2</f>
        <v>0.2193877551020408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55</v>
      </c>
      <c r="H8" s="15" t="s">
        <v>55</v>
      </c>
      <c r="I8" s="15" t="s">
        <v>56</v>
      </c>
      <c r="J8" s="37"/>
      <c r="K8" s="8">
        <v>5</v>
      </c>
      <c r="L8" s="8">
        <f>K8+57</f>
        <v>62</v>
      </c>
      <c r="M8" s="8">
        <v>37</v>
      </c>
      <c r="N8" s="8">
        <f>156+M8</f>
        <v>193</v>
      </c>
      <c r="O8" s="20">
        <f>K8/M8</f>
        <v>0.13513513513513514</v>
      </c>
      <c r="P8" s="20">
        <f>L8/N8</f>
        <v>0.32124352331606215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55</v>
      </c>
      <c r="E14" s="15" t="s">
        <v>56</v>
      </c>
      <c r="F14" s="15" t="s">
        <v>56</v>
      </c>
      <c r="G14" s="3" t="s">
        <v>145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38</v>
      </c>
      <c r="N14" s="8">
        <f>M14+156</f>
        <v>194</v>
      </c>
      <c r="O14" s="20">
        <f>K14/M14</f>
        <v>0.02631578947368421</v>
      </c>
      <c r="P14" s="20">
        <f>L14/N14</f>
        <v>0.15463917525773196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16</v>
      </c>
      <c r="N17" s="8">
        <f>M17+111</f>
        <v>127</v>
      </c>
      <c r="O17" s="20">
        <f>K17/M17</f>
        <v>0.125</v>
      </c>
      <c r="P17" s="20">
        <f>L17/N17</f>
        <v>0.1732283464566929</v>
      </c>
      <c r="Q17" s="9" t="s">
        <v>42</v>
      </c>
    </row>
    <row r="18" spans="1:17" ht="10.5" customHeight="1">
      <c r="A18" s="5">
        <v>16</v>
      </c>
      <c r="B18" s="58" t="s">
        <v>55</v>
      </c>
      <c r="C18" s="58" t="s">
        <v>55</v>
      </c>
      <c r="D18" s="58" t="s">
        <v>55</v>
      </c>
      <c r="E18" s="58" t="s">
        <v>56</v>
      </c>
      <c r="F18" s="58" t="s">
        <v>56</v>
      </c>
      <c r="G18" s="58" t="s">
        <v>56</v>
      </c>
      <c r="H18" s="58" t="s">
        <v>55</v>
      </c>
      <c r="I18" s="58" t="s">
        <v>56</v>
      </c>
      <c r="J18" s="37"/>
      <c r="K18" s="8">
        <v>6</v>
      </c>
      <c r="L18" s="8">
        <f>K18+38</f>
        <v>44</v>
      </c>
      <c r="M18" s="8">
        <v>39</v>
      </c>
      <c r="N18" s="8">
        <f>M18+157</f>
        <v>196</v>
      </c>
      <c r="O18" s="20">
        <f>K18/M18</f>
        <v>0.15384615384615385</v>
      </c>
      <c r="P18" s="20">
        <f>L18/N18</f>
        <v>0.22448979591836735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5" t="s">
        <v>56</v>
      </c>
      <c r="G20" s="15" t="s">
        <v>56</v>
      </c>
      <c r="H20" s="15" t="s">
        <v>55</v>
      </c>
      <c r="I20" s="15" t="s">
        <v>56</v>
      </c>
      <c r="J20" s="37"/>
      <c r="K20" s="16">
        <v>5</v>
      </c>
      <c r="L20" s="16">
        <f>K20+49</f>
        <v>54</v>
      </c>
      <c r="M20" s="8">
        <v>39</v>
      </c>
      <c r="N20" s="8">
        <f>M20+157</f>
        <v>196</v>
      </c>
      <c r="O20" s="20">
        <f>K20/M20</f>
        <v>0.1282051282051282</v>
      </c>
      <c r="P20" s="20">
        <f>L20/N20</f>
        <v>0.2755102040816326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55</v>
      </c>
      <c r="H24" s="15" t="s">
        <v>56</v>
      </c>
      <c r="I24" s="15" t="s">
        <v>56</v>
      </c>
      <c r="J24" s="38"/>
      <c r="K24" s="8">
        <v>3</v>
      </c>
      <c r="L24" s="8">
        <f>K24+7</f>
        <v>10</v>
      </c>
      <c r="M24" s="16">
        <v>37</v>
      </c>
      <c r="N24" s="8">
        <f>M24+150</f>
        <v>187</v>
      </c>
      <c r="O24" s="20">
        <f>K24/M24</f>
        <v>0.08108108108108109</v>
      </c>
      <c r="P24" s="20">
        <f>L24/N24</f>
        <v>0.053475935828877004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58" t="s">
        <v>55</v>
      </c>
      <c r="C28" s="58" t="s">
        <v>55</v>
      </c>
      <c r="D28" s="58" t="s">
        <v>55</v>
      </c>
      <c r="E28" s="58" t="s">
        <v>56</v>
      </c>
      <c r="F28" s="58" t="s">
        <v>56</v>
      </c>
      <c r="G28" s="58" t="s">
        <v>56</v>
      </c>
      <c r="H28" s="58" t="s">
        <v>55</v>
      </c>
      <c r="I28" s="58" t="s">
        <v>56</v>
      </c>
      <c r="J28" s="37"/>
      <c r="K28" s="8">
        <v>4</v>
      </c>
      <c r="L28" s="8">
        <f>K28+40</f>
        <v>44</v>
      </c>
      <c r="M28" s="8">
        <v>35</v>
      </c>
      <c r="N28" s="8">
        <f>M28+131</f>
        <v>166</v>
      </c>
      <c r="O28" s="20">
        <f aca="true" t="shared" si="1" ref="O28:P32">K28/M28</f>
        <v>0.11428571428571428</v>
      </c>
      <c r="P28" s="20">
        <f t="shared" si="1"/>
        <v>0.26506024096385544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3" t="s">
        <v>145</v>
      </c>
      <c r="D30" s="15" t="s">
        <v>55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>
        <v>3</v>
      </c>
      <c r="L30" s="24">
        <f>K30+18</f>
        <v>21</v>
      </c>
      <c r="M30" s="8">
        <v>35</v>
      </c>
      <c r="N30" s="8">
        <f>M30+99</f>
        <v>134</v>
      </c>
      <c r="O30" s="20">
        <f t="shared" si="1"/>
        <v>0.08571428571428572</v>
      </c>
      <c r="P30" s="20">
        <f t="shared" si="1"/>
        <v>0.15671641791044777</v>
      </c>
      <c r="Q30" s="9" t="s">
        <v>20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7"/>
      <c r="K31" s="24">
        <v>4</v>
      </c>
      <c r="L31" s="24">
        <f>K31+14</f>
        <v>18</v>
      </c>
      <c r="M31" s="8">
        <v>38</v>
      </c>
      <c r="N31" s="8">
        <f>M31+92</f>
        <v>130</v>
      </c>
      <c r="O31" s="20">
        <f t="shared" si="1"/>
        <v>0.10526315789473684</v>
      </c>
      <c r="P31" s="20">
        <f t="shared" si="1"/>
        <v>0.13846153846153847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56</v>
      </c>
      <c r="F32" s="15" t="s">
        <v>55</v>
      </c>
      <c r="G32" s="15" t="s">
        <v>56</v>
      </c>
      <c r="H32" s="15" t="s">
        <v>55</v>
      </c>
      <c r="I32" s="15" t="s">
        <v>55</v>
      </c>
      <c r="J32" s="37"/>
      <c r="K32" s="24">
        <v>3</v>
      </c>
      <c r="L32" s="24">
        <v>30</v>
      </c>
      <c r="M32" s="16">
        <v>39</v>
      </c>
      <c r="N32" s="8">
        <f>M32+114</f>
        <v>153</v>
      </c>
      <c r="O32" s="20">
        <f t="shared" si="1"/>
        <v>0.07692307692307693</v>
      </c>
      <c r="P32" s="20">
        <f t="shared" si="1"/>
        <v>0.19607843137254902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56</v>
      </c>
      <c r="J35" s="37"/>
      <c r="K35" s="24">
        <v>4</v>
      </c>
      <c r="L35" s="24">
        <f>K35+23</f>
        <v>27</v>
      </c>
      <c r="M35" s="8">
        <v>39</v>
      </c>
      <c r="N35" s="8">
        <f>M35+92</f>
        <v>131</v>
      </c>
      <c r="O35" s="20">
        <f>K35/M35</f>
        <v>0.10256410256410256</v>
      </c>
      <c r="P35" s="20">
        <f>L35/N35</f>
        <v>0.20610687022900764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8</v>
      </c>
      <c r="D38" s="1">
        <f t="shared" si="2"/>
        <v>9</v>
      </c>
      <c r="E38" s="1">
        <f t="shared" si="2"/>
        <v>4</v>
      </c>
      <c r="F38" s="1">
        <f t="shared" si="2"/>
        <v>4</v>
      </c>
      <c r="G38" s="1">
        <f t="shared" si="2"/>
        <v>2</v>
      </c>
      <c r="H38" s="1">
        <f t="shared" si="2"/>
        <v>7</v>
      </c>
      <c r="I38" s="1">
        <f t="shared" si="2"/>
        <v>2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7</v>
      </c>
      <c r="H39" s="1">
        <f t="shared" si="3"/>
        <v>3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10</v>
      </c>
      <c r="C40" s="2">
        <f t="shared" si="4"/>
        <v>10</v>
      </c>
      <c r="D40" s="2">
        <f t="shared" si="4"/>
        <v>10</v>
      </c>
      <c r="E40" s="2">
        <f t="shared" si="4"/>
        <v>10</v>
      </c>
      <c r="F40" s="2">
        <f t="shared" si="4"/>
        <v>10</v>
      </c>
      <c r="G40" s="2">
        <f t="shared" si="4"/>
        <v>10</v>
      </c>
      <c r="H40" s="2">
        <f t="shared" si="4"/>
        <v>10</v>
      </c>
      <c r="I40" s="2">
        <f t="shared" si="4"/>
        <v>10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0.9</v>
      </c>
      <c r="C41" s="11">
        <f t="shared" si="5"/>
        <v>0.8</v>
      </c>
      <c r="D41" s="11">
        <f t="shared" si="5"/>
        <v>0.9</v>
      </c>
      <c r="E41" s="11">
        <f t="shared" si="5"/>
        <v>0.4</v>
      </c>
      <c r="F41" s="11">
        <f t="shared" si="5"/>
        <v>0.4</v>
      </c>
      <c r="G41" s="11">
        <f t="shared" si="5"/>
        <v>0.2</v>
      </c>
      <c r="H41" s="11">
        <f t="shared" si="5"/>
        <v>0.7</v>
      </c>
      <c r="I41" s="11">
        <f t="shared" si="5"/>
        <v>0.2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</v>
      </c>
      <c r="C42" s="11">
        <f t="shared" si="6"/>
        <v>0.1</v>
      </c>
      <c r="D42" s="11">
        <f t="shared" si="6"/>
        <v>0.1</v>
      </c>
      <c r="E42" s="11">
        <f t="shared" si="6"/>
        <v>0.6</v>
      </c>
      <c r="F42" s="11">
        <f t="shared" si="6"/>
        <v>0.6</v>
      </c>
      <c r="G42" s="11">
        <f t="shared" si="6"/>
        <v>0.7</v>
      </c>
      <c r="H42" s="11">
        <f t="shared" si="6"/>
        <v>0.3</v>
      </c>
      <c r="I42" s="11">
        <f t="shared" si="6"/>
        <v>0.8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56</v>
      </c>
      <c r="I2" s="15" t="s">
        <v>55</v>
      </c>
      <c r="J2" s="37"/>
      <c r="K2" s="8">
        <v>3</v>
      </c>
      <c r="L2" s="8">
        <f>K2+37</f>
        <v>40</v>
      </c>
      <c r="M2" s="8">
        <v>21</v>
      </c>
      <c r="N2" s="8">
        <f>157+M2</f>
        <v>178</v>
      </c>
      <c r="O2" s="20">
        <f>K2/M2</f>
        <v>0.14285714285714285</v>
      </c>
      <c r="P2" s="20">
        <f>L2/N2</f>
        <v>0.2247191011235955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8" t="s">
        <v>56</v>
      </c>
      <c r="C8" s="48" t="s">
        <v>55</v>
      </c>
      <c r="D8" s="48" t="s">
        <v>55</v>
      </c>
      <c r="E8" s="48" t="s">
        <v>56</v>
      </c>
      <c r="F8" s="48" t="s">
        <v>55</v>
      </c>
      <c r="G8" s="48" t="s">
        <v>55</v>
      </c>
      <c r="H8" s="48" t="s">
        <v>56</v>
      </c>
      <c r="I8" s="48" t="s">
        <v>55</v>
      </c>
      <c r="J8" s="37"/>
      <c r="K8" s="8">
        <v>3</v>
      </c>
      <c r="L8" s="8">
        <f>K8+57</f>
        <v>60</v>
      </c>
      <c r="M8" s="8">
        <v>19</v>
      </c>
      <c r="N8" s="8">
        <f>156+M8</f>
        <v>175</v>
      </c>
      <c r="O8" s="20">
        <f>K8/M8</f>
        <v>0.15789473684210525</v>
      </c>
      <c r="P8" s="20">
        <f>L8/N8</f>
        <v>0.34285714285714286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55</v>
      </c>
      <c r="E12" s="15" t="s">
        <v>55</v>
      </c>
      <c r="F12" s="15" t="s">
        <v>56</v>
      </c>
      <c r="G12" s="15" t="s">
        <v>56</v>
      </c>
      <c r="H12" s="15" t="s">
        <v>56</v>
      </c>
      <c r="I12" s="15" t="s">
        <v>56</v>
      </c>
      <c r="J12" s="37"/>
      <c r="K12" s="8">
        <v>4</v>
      </c>
      <c r="L12" s="8">
        <f>K12+36</f>
        <v>40</v>
      </c>
      <c r="M12" s="8">
        <v>19</v>
      </c>
      <c r="N12" s="8">
        <f>M12+152</f>
        <v>171</v>
      </c>
      <c r="O12" s="20">
        <f t="shared" si="0"/>
        <v>0.21052631578947367</v>
      </c>
      <c r="P12" s="20">
        <f t="shared" si="0"/>
        <v>0.23391812865497075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55</v>
      </c>
      <c r="E14" s="3" t="s">
        <v>126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21</v>
      </c>
      <c r="N14" s="8">
        <f>M14+156</f>
        <v>177</v>
      </c>
      <c r="O14" s="20">
        <f>K14/M14</f>
        <v>0.047619047619047616</v>
      </c>
      <c r="P14" s="20">
        <f>L14/N14</f>
        <v>0.1694915254237288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55</v>
      </c>
      <c r="E17" s="15" t="s">
        <v>56</v>
      </c>
      <c r="F17" s="15" t="s">
        <v>56</v>
      </c>
      <c r="G17" s="15" t="s">
        <v>56</v>
      </c>
      <c r="H17" s="15" t="s">
        <v>56</v>
      </c>
      <c r="I17" s="15" t="s">
        <v>56</v>
      </c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55</v>
      </c>
      <c r="G18" s="15" t="s">
        <v>55</v>
      </c>
      <c r="H18" s="15" t="s">
        <v>56</v>
      </c>
      <c r="I18" s="15" t="s">
        <v>56</v>
      </c>
      <c r="J18" s="37"/>
      <c r="K18" s="8">
        <v>3</v>
      </c>
      <c r="L18" s="8">
        <f>K18+38</f>
        <v>41</v>
      </c>
      <c r="M18" s="8">
        <v>21</v>
      </c>
      <c r="N18" s="8">
        <f>M18+157</f>
        <v>178</v>
      </c>
      <c r="O18" s="20">
        <f>K18/M18</f>
        <v>0.14285714285714285</v>
      </c>
      <c r="P18" s="20">
        <f>L18/N18</f>
        <v>0.2303370786516854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>
        <v>2</v>
      </c>
      <c r="L20" s="16">
        <f>K20+49</f>
        <v>51</v>
      </c>
      <c r="M20" s="8">
        <v>21</v>
      </c>
      <c r="N20" s="8">
        <f>M20+157</f>
        <v>178</v>
      </c>
      <c r="O20" s="20">
        <f>K20/M20</f>
        <v>0.09523809523809523</v>
      </c>
      <c r="P20" s="20">
        <f>L20/N20</f>
        <v>0.28651685393258425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55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21</v>
      </c>
      <c r="N24" s="8">
        <f>M24+150</f>
        <v>171</v>
      </c>
      <c r="O24" s="20">
        <f>K24/M24</f>
        <v>0</v>
      </c>
      <c r="P24" s="20">
        <f>L24/N24</f>
        <v>0.04093567251461988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48" t="s">
        <v>56</v>
      </c>
      <c r="C28" s="48" t="s">
        <v>55</v>
      </c>
      <c r="D28" s="48" t="s">
        <v>55</v>
      </c>
      <c r="E28" s="48" t="s">
        <v>56</v>
      </c>
      <c r="F28" s="48" t="s">
        <v>55</v>
      </c>
      <c r="G28" s="48" t="s">
        <v>55</v>
      </c>
      <c r="H28" s="48" t="s">
        <v>56</v>
      </c>
      <c r="I28" s="48" t="s">
        <v>55</v>
      </c>
      <c r="J28" s="37"/>
      <c r="K28" s="8">
        <v>2</v>
      </c>
      <c r="L28" s="8">
        <f>K28+40</f>
        <v>42</v>
      </c>
      <c r="M28" s="8">
        <v>21</v>
      </c>
      <c r="N28" s="8">
        <f>M28+131</f>
        <v>152</v>
      </c>
      <c r="O28" s="20">
        <f aca="true" t="shared" si="1" ref="O28:P32">K28/M28</f>
        <v>0.09523809523809523</v>
      </c>
      <c r="P28" s="20">
        <f t="shared" si="1"/>
        <v>0.27631578947368424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56</v>
      </c>
      <c r="I30" s="15" t="s">
        <v>56</v>
      </c>
      <c r="J30" s="37"/>
      <c r="K30" s="24">
        <v>1</v>
      </c>
      <c r="L30" s="24">
        <f>K30+18</f>
        <v>19</v>
      </c>
      <c r="M30" s="8">
        <v>20</v>
      </c>
      <c r="N30" s="8">
        <f>M30+99</f>
        <v>119</v>
      </c>
      <c r="O30" s="20">
        <f t="shared" si="1"/>
        <v>0.05</v>
      </c>
      <c r="P30" s="20">
        <f t="shared" si="1"/>
        <v>0.15966386554621848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56</v>
      </c>
      <c r="E31" s="15" t="s">
        <v>55</v>
      </c>
      <c r="F31" s="15" t="s">
        <v>55</v>
      </c>
      <c r="G31" s="15" t="s">
        <v>55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21</v>
      </c>
      <c r="N31" s="8">
        <f>M31+92</f>
        <v>113</v>
      </c>
      <c r="O31" s="20">
        <f t="shared" si="1"/>
        <v>0.09523809523809523</v>
      </c>
      <c r="P31" s="20">
        <f t="shared" si="1"/>
        <v>0.1415929203539823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55</v>
      </c>
      <c r="F32" s="15" t="s">
        <v>55</v>
      </c>
      <c r="G32" s="15" t="s">
        <v>56</v>
      </c>
      <c r="H32" s="15" t="s">
        <v>56</v>
      </c>
      <c r="I32" s="15" t="s">
        <v>56</v>
      </c>
      <c r="J32" s="37"/>
      <c r="K32" s="24">
        <v>1</v>
      </c>
      <c r="L32" s="24">
        <f>K32+27</f>
        <v>28</v>
      </c>
      <c r="M32" s="16">
        <v>21</v>
      </c>
      <c r="N32" s="8">
        <f>M32+114</f>
        <v>135</v>
      </c>
      <c r="O32" s="20">
        <f t="shared" si="1"/>
        <v>0.047619047619047616</v>
      </c>
      <c r="P32" s="20">
        <f t="shared" si="1"/>
        <v>0.2074074074074074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55</v>
      </c>
      <c r="E35" s="3" t="s">
        <v>126</v>
      </c>
      <c r="F35" s="15" t="s">
        <v>55</v>
      </c>
      <c r="G35" s="15" t="s">
        <v>55</v>
      </c>
      <c r="H35" s="15" t="s">
        <v>56</v>
      </c>
      <c r="I35" s="15" t="s">
        <v>56</v>
      </c>
      <c r="J35" s="37"/>
      <c r="K35" s="24">
        <v>3</v>
      </c>
      <c r="L35" s="24">
        <f>K35+23</f>
        <v>26</v>
      </c>
      <c r="M35" s="8">
        <v>21</v>
      </c>
      <c r="N35" s="8">
        <f>M35+92</f>
        <v>113</v>
      </c>
      <c r="O35" s="20">
        <f>K35/M35</f>
        <v>0.14285714285714285</v>
      </c>
      <c r="P35" s="20">
        <f>L35/N35</f>
        <v>0.23008849557522124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11</v>
      </c>
      <c r="E38" s="1">
        <f t="shared" si="2"/>
        <v>5</v>
      </c>
      <c r="F38" s="1">
        <f t="shared" si="2"/>
        <v>7</v>
      </c>
      <c r="G38" s="1">
        <f t="shared" si="2"/>
        <v>6</v>
      </c>
      <c r="H38" s="1">
        <f t="shared" si="2"/>
        <v>2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11</v>
      </c>
      <c r="C39" s="1">
        <f t="shared" si="3"/>
        <v>8</v>
      </c>
      <c r="D39" s="1">
        <f t="shared" si="3"/>
        <v>2</v>
      </c>
      <c r="E39" s="1">
        <f t="shared" si="3"/>
        <v>6</v>
      </c>
      <c r="F39" s="1">
        <f t="shared" si="3"/>
        <v>6</v>
      </c>
      <c r="G39" s="1">
        <f t="shared" si="3"/>
        <v>7</v>
      </c>
      <c r="H39" s="1">
        <f t="shared" si="3"/>
        <v>11</v>
      </c>
      <c r="I39" s="1">
        <f t="shared" si="3"/>
        <v>9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0.15384615384615385</v>
      </c>
      <c r="C41" s="11">
        <f t="shared" si="5"/>
        <v>0.38461538461538464</v>
      </c>
      <c r="D41" s="11">
        <f t="shared" si="5"/>
        <v>0.8461538461538461</v>
      </c>
      <c r="E41" s="11">
        <f t="shared" si="5"/>
        <v>0.38461538461538464</v>
      </c>
      <c r="F41" s="11">
        <f t="shared" si="5"/>
        <v>0.5384615384615384</v>
      </c>
      <c r="G41" s="11">
        <f t="shared" si="5"/>
        <v>0.46153846153846156</v>
      </c>
      <c r="H41" s="11">
        <f t="shared" si="5"/>
        <v>0.15384615384615385</v>
      </c>
      <c r="I41" s="11">
        <f t="shared" si="5"/>
        <v>0.3076923076923077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0.8461538461538461</v>
      </c>
      <c r="C42" s="11">
        <f t="shared" si="6"/>
        <v>0.6153846153846154</v>
      </c>
      <c r="D42" s="11">
        <f t="shared" si="6"/>
        <v>0.15384615384615385</v>
      </c>
      <c r="E42" s="11">
        <f t="shared" si="6"/>
        <v>0.46153846153846156</v>
      </c>
      <c r="F42" s="11">
        <f t="shared" si="6"/>
        <v>0.46153846153846156</v>
      </c>
      <c r="G42" s="11">
        <f t="shared" si="6"/>
        <v>0.5384615384615384</v>
      </c>
      <c r="H42" s="11">
        <f t="shared" si="6"/>
        <v>0.8461538461538461</v>
      </c>
      <c r="I42" s="11">
        <f t="shared" si="6"/>
        <v>0.6923076923076923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51" t="s">
        <v>56</v>
      </c>
      <c r="C2" s="51" t="s">
        <v>56</v>
      </c>
      <c r="D2" s="51" t="s">
        <v>56</v>
      </c>
      <c r="E2" s="51" t="s">
        <v>55</v>
      </c>
      <c r="F2" s="51" t="s">
        <v>56</v>
      </c>
      <c r="G2" s="51" t="s">
        <v>56</v>
      </c>
      <c r="H2" s="51" t="s">
        <v>56</v>
      </c>
      <c r="I2" s="51" t="s">
        <v>55</v>
      </c>
      <c r="J2" s="37"/>
      <c r="K2" s="8">
        <v>3</v>
      </c>
      <c r="L2" s="8">
        <f>K2+37</f>
        <v>40</v>
      </c>
      <c r="M2" s="8">
        <v>20</v>
      </c>
      <c r="N2" s="8">
        <f>157+M2</f>
        <v>177</v>
      </c>
      <c r="O2" s="20">
        <f>K2/M2</f>
        <v>0.15</v>
      </c>
      <c r="P2" s="20">
        <f>L2/N2</f>
        <v>0.22598870056497175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/>
      <c r="C8" s="15"/>
      <c r="D8" s="15"/>
      <c r="E8" s="15"/>
      <c r="F8" s="15"/>
      <c r="G8" s="15"/>
      <c r="H8" s="15"/>
      <c r="I8" s="15"/>
      <c r="J8" s="37"/>
      <c r="K8" s="8">
        <v>2</v>
      </c>
      <c r="L8" s="8">
        <f>K8+57</f>
        <v>59</v>
      </c>
      <c r="M8" s="8">
        <v>19</v>
      </c>
      <c r="N8" s="8">
        <f>156+M8</f>
        <v>175</v>
      </c>
      <c r="O8" s="20">
        <f>K8/M8</f>
        <v>0.10526315789473684</v>
      </c>
      <c r="P8" s="20">
        <f>L8/N8</f>
        <v>0.33714285714285713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18</v>
      </c>
      <c r="N12" s="8">
        <f>M12+152</f>
        <v>170</v>
      </c>
      <c r="O12" s="20">
        <f t="shared" si="0"/>
        <v>0.2222222222222222</v>
      </c>
      <c r="P12" s="20">
        <f t="shared" si="0"/>
        <v>0.23529411764705882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53" t="s">
        <v>55</v>
      </c>
      <c r="C14" s="53" t="s">
        <v>56</v>
      </c>
      <c r="D14" s="53" t="s">
        <v>55</v>
      </c>
      <c r="E14" s="53" t="s">
        <v>55</v>
      </c>
      <c r="F14" s="53" t="s">
        <v>55</v>
      </c>
      <c r="G14" s="53" t="s">
        <v>55</v>
      </c>
      <c r="H14" s="53" t="s">
        <v>56</v>
      </c>
      <c r="I14" s="53" t="s">
        <v>56</v>
      </c>
      <c r="J14" s="37"/>
      <c r="K14" s="8">
        <v>1</v>
      </c>
      <c r="L14" s="8">
        <f>K14+29</f>
        <v>30</v>
      </c>
      <c r="M14" s="8">
        <v>20</v>
      </c>
      <c r="N14" s="8">
        <f>M14+156</f>
        <v>176</v>
      </c>
      <c r="O14" s="20">
        <f>K14/M14</f>
        <v>0.05</v>
      </c>
      <c r="P14" s="20">
        <f>L14/N14</f>
        <v>0.17045454545454544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53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51" t="s">
        <v>56</v>
      </c>
      <c r="C18" s="51" t="s">
        <v>56</v>
      </c>
      <c r="D18" s="51" t="s">
        <v>56</v>
      </c>
      <c r="E18" s="51" t="s">
        <v>55</v>
      </c>
      <c r="F18" s="51" t="s">
        <v>56</v>
      </c>
      <c r="G18" s="51" t="s">
        <v>56</v>
      </c>
      <c r="H18" s="51" t="s">
        <v>56</v>
      </c>
      <c r="I18" s="51" t="s">
        <v>55</v>
      </c>
      <c r="J18" s="37"/>
      <c r="K18" s="8">
        <v>3</v>
      </c>
      <c r="L18" s="8">
        <f>K18+38</f>
        <v>41</v>
      </c>
      <c r="M18" s="8">
        <v>20</v>
      </c>
      <c r="N18" s="8">
        <f>M18+157</f>
        <v>177</v>
      </c>
      <c r="O18" s="20">
        <f>K18/M18</f>
        <v>0.15</v>
      </c>
      <c r="P18" s="20">
        <f>L18/N18</f>
        <v>0.23163841807909605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53" t="s">
        <v>56</v>
      </c>
      <c r="C20" s="53" t="s">
        <v>55</v>
      </c>
      <c r="D20" s="53" t="s">
        <v>56</v>
      </c>
      <c r="E20" s="53" t="s">
        <v>55</v>
      </c>
      <c r="F20" s="53" t="s">
        <v>56</v>
      </c>
      <c r="G20" s="53" t="s">
        <v>56</v>
      </c>
      <c r="H20" s="53" t="s">
        <v>56</v>
      </c>
      <c r="I20" s="15" t="s">
        <v>56</v>
      </c>
      <c r="J20" s="37"/>
      <c r="K20" s="16">
        <v>2</v>
      </c>
      <c r="L20" s="16">
        <f>K20+49</f>
        <v>51</v>
      </c>
      <c r="M20" s="8">
        <v>20</v>
      </c>
      <c r="N20" s="8">
        <f>M20+157</f>
        <v>177</v>
      </c>
      <c r="O20" s="20">
        <f>K20/M20</f>
        <v>0.1</v>
      </c>
      <c r="P20" s="20">
        <f>L20/N20</f>
        <v>0.288135593220339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53" t="s">
        <v>55</v>
      </c>
      <c r="C24" s="53" t="s">
        <v>56</v>
      </c>
      <c r="D24" s="53" t="s">
        <v>56</v>
      </c>
      <c r="E24" s="53" t="s">
        <v>56</v>
      </c>
      <c r="F24" s="53" t="s">
        <v>55</v>
      </c>
      <c r="G24" s="53" t="s">
        <v>55</v>
      </c>
      <c r="H24" s="53" t="s">
        <v>55</v>
      </c>
      <c r="I24" s="53" t="s">
        <v>56</v>
      </c>
      <c r="J24" s="37"/>
      <c r="K24" s="8"/>
      <c r="L24" s="8">
        <f>K24+7</f>
        <v>7</v>
      </c>
      <c r="M24" s="16">
        <v>20</v>
      </c>
      <c r="N24" s="8">
        <f>M24+150</f>
        <v>170</v>
      </c>
      <c r="O24" s="20">
        <f>K24/M24</f>
        <v>0</v>
      </c>
      <c r="P24" s="20">
        <f>L24/N24</f>
        <v>0.041176470588235294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53" t="s">
        <v>56</v>
      </c>
      <c r="C28" s="53" t="s">
        <v>56</v>
      </c>
      <c r="D28" s="53" t="s">
        <v>55</v>
      </c>
      <c r="E28" s="53" t="s">
        <v>55</v>
      </c>
      <c r="F28" s="53" t="s">
        <v>56</v>
      </c>
      <c r="G28" s="53" t="s">
        <v>56</v>
      </c>
      <c r="H28" s="53" t="s">
        <v>56</v>
      </c>
      <c r="I28" s="53" t="s">
        <v>55</v>
      </c>
      <c r="J28" s="37"/>
      <c r="K28" s="8">
        <v>1</v>
      </c>
      <c r="L28" s="8">
        <f>K28+40</f>
        <v>41</v>
      </c>
      <c r="M28" s="8">
        <v>20</v>
      </c>
      <c r="N28" s="8">
        <f>M28+131</f>
        <v>151</v>
      </c>
      <c r="O28" s="20">
        <f aca="true" t="shared" si="1" ref="O28:P32">K28/M28</f>
        <v>0.05</v>
      </c>
      <c r="P28" s="20">
        <f t="shared" si="1"/>
        <v>0.271523178807947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51" t="s">
        <v>56</v>
      </c>
      <c r="C30" s="51" t="s">
        <v>56</v>
      </c>
      <c r="D30" s="51" t="s">
        <v>56</v>
      </c>
      <c r="E30" s="51" t="s">
        <v>55</v>
      </c>
      <c r="F30" s="51" t="s">
        <v>56</v>
      </c>
      <c r="G30" s="51" t="s">
        <v>56</v>
      </c>
      <c r="H30" s="51" t="s">
        <v>56</v>
      </c>
      <c r="I30" s="51" t="s">
        <v>55</v>
      </c>
      <c r="J30" s="37"/>
      <c r="K30" s="24">
        <v>1</v>
      </c>
      <c r="L30" s="24">
        <f>K30+18</f>
        <v>19</v>
      </c>
      <c r="M30" s="8">
        <v>19</v>
      </c>
      <c r="N30" s="8">
        <f>M30+99</f>
        <v>118</v>
      </c>
      <c r="O30" s="20">
        <f t="shared" si="1"/>
        <v>0.05263157894736842</v>
      </c>
      <c r="P30" s="20">
        <f t="shared" si="1"/>
        <v>0.16101694915254236</v>
      </c>
      <c r="Q30" s="9" t="s">
        <v>20</v>
      </c>
    </row>
    <row r="31" spans="1:17" ht="10.5" customHeight="1">
      <c r="A31" s="5">
        <v>29</v>
      </c>
      <c r="B31" s="53" t="s">
        <v>56</v>
      </c>
      <c r="C31" s="53" t="s">
        <v>56</v>
      </c>
      <c r="D31" s="53" t="s">
        <v>55</v>
      </c>
      <c r="E31" s="53" t="s">
        <v>55</v>
      </c>
      <c r="F31" s="53" t="s">
        <v>55</v>
      </c>
      <c r="G31" s="53" t="s">
        <v>56</v>
      </c>
      <c r="H31" s="53" t="s">
        <v>56</v>
      </c>
      <c r="I31" s="53" t="s">
        <v>56</v>
      </c>
      <c r="J31" s="37"/>
      <c r="K31" s="24">
        <v>2</v>
      </c>
      <c r="L31" s="24">
        <f>K31+14</f>
        <v>16</v>
      </c>
      <c r="M31" s="8">
        <v>20</v>
      </c>
      <c r="N31" s="8">
        <f>M31+92</f>
        <v>112</v>
      </c>
      <c r="O31" s="20">
        <f t="shared" si="1"/>
        <v>0.1</v>
      </c>
      <c r="P31" s="20">
        <f t="shared" si="1"/>
        <v>0.14285714285714285</v>
      </c>
      <c r="Q31" s="9" t="s">
        <v>22</v>
      </c>
    </row>
    <row r="32" spans="1:17" ht="10.5" customHeight="1">
      <c r="A32" s="5">
        <v>30</v>
      </c>
      <c r="B32" s="53" t="s">
        <v>55</v>
      </c>
      <c r="C32" s="53" t="s">
        <v>55</v>
      </c>
      <c r="D32" s="53" t="s">
        <v>55</v>
      </c>
      <c r="E32" s="53" t="s">
        <v>55</v>
      </c>
      <c r="F32" s="53" t="s">
        <v>56</v>
      </c>
      <c r="G32" s="53" t="s">
        <v>56</v>
      </c>
      <c r="H32" s="53" t="s">
        <v>56</v>
      </c>
      <c r="I32" s="53" t="s">
        <v>56</v>
      </c>
      <c r="J32" s="37"/>
      <c r="K32" s="24">
        <v>1</v>
      </c>
      <c r="L32" s="24">
        <f>K32+27</f>
        <v>28</v>
      </c>
      <c r="M32" s="16">
        <v>20</v>
      </c>
      <c r="N32" s="8">
        <f>M32+114</f>
        <v>134</v>
      </c>
      <c r="O32" s="20">
        <f t="shared" si="1"/>
        <v>0.05</v>
      </c>
      <c r="P32" s="20">
        <f t="shared" si="1"/>
        <v>0.208955223880597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53" t="s">
        <v>56</v>
      </c>
      <c r="C35" s="53" t="s">
        <v>56</v>
      </c>
      <c r="D35" s="53" t="s">
        <v>56</v>
      </c>
      <c r="E35" s="53" t="s">
        <v>55</v>
      </c>
      <c r="F35" s="53" t="s">
        <v>56</v>
      </c>
      <c r="G35" s="53" t="s">
        <v>55</v>
      </c>
      <c r="H35" s="53" t="s">
        <v>56</v>
      </c>
      <c r="I35" s="53" t="s">
        <v>56</v>
      </c>
      <c r="J35" s="37"/>
      <c r="K35" s="24">
        <v>3</v>
      </c>
      <c r="L35" s="24">
        <f>K35+23</f>
        <v>26</v>
      </c>
      <c r="M35" s="8">
        <v>20</v>
      </c>
      <c r="N35" s="8">
        <f>M35+92</f>
        <v>112</v>
      </c>
      <c r="O35" s="20">
        <f>K35/M35</f>
        <v>0.15</v>
      </c>
      <c r="P35" s="20">
        <f>L35/N35</f>
        <v>0.23214285714285715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4</v>
      </c>
      <c r="E38" s="1">
        <f t="shared" si="2"/>
        <v>9</v>
      </c>
      <c r="F38" s="1">
        <f t="shared" si="2"/>
        <v>3</v>
      </c>
      <c r="G38" s="1">
        <f t="shared" si="2"/>
        <v>3</v>
      </c>
      <c r="H38" s="1">
        <f t="shared" si="2"/>
        <v>1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8</v>
      </c>
      <c r="D39" s="1">
        <f t="shared" si="3"/>
        <v>6</v>
      </c>
      <c r="E39" s="1">
        <f t="shared" si="3"/>
        <v>1</v>
      </c>
      <c r="F39" s="1">
        <f t="shared" si="3"/>
        <v>7</v>
      </c>
      <c r="G39" s="1">
        <f t="shared" si="3"/>
        <v>7</v>
      </c>
      <c r="H39" s="1">
        <f t="shared" si="3"/>
        <v>9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10</v>
      </c>
      <c r="C40" s="2">
        <f t="shared" si="4"/>
        <v>10</v>
      </c>
      <c r="D40" s="2">
        <f t="shared" si="4"/>
        <v>10</v>
      </c>
      <c r="E40" s="2">
        <f t="shared" si="4"/>
        <v>10</v>
      </c>
      <c r="F40" s="2">
        <f t="shared" si="4"/>
        <v>10</v>
      </c>
      <c r="G40" s="2">
        <f t="shared" si="4"/>
        <v>10</v>
      </c>
      <c r="H40" s="2">
        <f t="shared" si="4"/>
        <v>10</v>
      </c>
      <c r="I40" s="2">
        <f t="shared" si="4"/>
        <v>10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</v>
      </c>
      <c r="C41" s="11">
        <f t="shared" si="5"/>
        <v>0.2</v>
      </c>
      <c r="D41" s="11">
        <f t="shared" si="5"/>
        <v>0.4</v>
      </c>
      <c r="E41" s="11">
        <f t="shared" si="5"/>
        <v>0.9</v>
      </c>
      <c r="F41" s="11">
        <f t="shared" si="5"/>
        <v>0.3</v>
      </c>
      <c r="G41" s="11">
        <f t="shared" si="5"/>
        <v>0.3</v>
      </c>
      <c r="H41" s="11">
        <f t="shared" si="5"/>
        <v>0.1</v>
      </c>
      <c r="I41" s="11">
        <f t="shared" si="5"/>
        <v>0.4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</v>
      </c>
      <c r="C42" s="11">
        <f t="shared" si="6"/>
        <v>0.8</v>
      </c>
      <c r="D42" s="11">
        <f t="shared" si="6"/>
        <v>0.6</v>
      </c>
      <c r="E42" s="11">
        <f t="shared" si="6"/>
        <v>0.1</v>
      </c>
      <c r="F42" s="11">
        <f t="shared" si="6"/>
        <v>0.7</v>
      </c>
      <c r="G42" s="11">
        <f t="shared" si="6"/>
        <v>0.7</v>
      </c>
      <c r="H42" s="11">
        <f t="shared" si="6"/>
        <v>0.9</v>
      </c>
      <c r="I42" s="11">
        <f t="shared" si="6"/>
        <v>0.6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C41" sqref="C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56</v>
      </c>
      <c r="F2" s="15" t="s">
        <v>55</v>
      </c>
      <c r="G2" s="15" t="s">
        <v>55</v>
      </c>
      <c r="H2" s="15" t="s">
        <v>55</v>
      </c>
      <c r="I2" s="15" t="s">
        <v>56</v>
      </c>
      <c r="J2" s="37"/>
      <c r="K2" s="8">
        <v>2</v>
      </c>
      <c r="L2" s="8">
        <f>K2+37</f>
        <v>39</v>
      </c>
      <c r="M2" s="8">
        <v>19</v>
      </c>
      <c r="N2" s="8">
        <f>157+M2</f>
        <v>176</v>
      </c>
      <c r="O2" s="20">
        <f>K2/M2</f>
        <v>0.10526315789473684</v>
      </c>
      <c r="P2" s="20">
        <f>L2/N2</f>
        <v>0.2215909090909091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55</v>
      </c>
      <c r="H8" s="15" t="s">
        <v>56</v>
      </c>
      <c r="I8" s="15" t="s">
        <v>55</v>
      </c>
      <c r="J8" s="37"/>
      <c r="K8" s="8">
        <v>2</v>
      </c>
      <c r="L8" s="8">
        <f>K8+57</f>
        <v>59</v>
      </c>
      <c r="M8" s="8">
        <v>19</v>
      </c>
      <c r="N8" s="8">
        <f>156+M8</f>
        <v>175</v>
      </c>
      <c r="O8" s="20">
        <f>K8/M8</f>
        <v>0.10526315789473684</v>
      </c>
      <c r="P8" s="20">
        <f>L8/N8</f>
        <v>0.33714285714285713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18</v>
      </c>
      <c r="N12" s="8">
        <f>M12+152</f>
        <v>170</v>
      </c>
      <c r="O12" s="20">
        <f t="shared" si="0"/>
        <v>0.2222222222222222</v>
      </c>
      <c r="P12" s="20">
        <f t="shared" si="0"/>
        <v>0.23529411764705882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56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19</v>
      </c>
      <c r="N14" s="8">
        <f>M14+156</f>
        <v>175</v>
      </c>
      <c r="O14" s="20">
        <f>K14/M14</f>
        <v>0.05263157894736842</v>
      </c>
      <c r="P14" s="20">
        <f>L14/N14</f>
        <v>0.17142857142857143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52" t="s">
        <v>124</v>
      </c>
      <c r="C18" s="52" t="s">
        <v>124</v>
      </c>
      <c r="D18" s="52" t="s">
        <v>124</v>
      </c>
      <c r="E18" s="52" t="s">
        <v>124</v>
      </c>
      <c r="F18" s="52" t="s">
        <v>125</v>
      </c>
      <c r="G18" s="52" t="s">
        <v>125</v>
      </c>
      <c r="H18" s="52" t="s">
        <v>125</v>
      </c>
      <c r="I18" s="52" t="s">
        <v>124</v>
      </c>
      <c r="J18" s="37"/>
      <c r="K18" s="8">
        <v>2</v>
      </c>
      <c r="L18" s="8">
        <f>K18+38</f>
        <v>40</v>
      </c>
      <c r="M18" s="8">
        <v>19</v>
      </c>
      <c r="N18" s="8">
        <f>M18+157</f>
        <v>176</v>
      </c>
      <c r="O18" s="20">
        <f>K18/M18</f>
        <v>0.10526315789473684</v>
      </c>
      <c r="P18" s="20">
        <f>L18/N18</f>
        <v>0.22727272727272727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>
        <v>2</v>
      </c>
      <c r="L20" s="16">
        <f>K20+49</f>
        <v>51</v>
      </c>
      <c r="M20" s="8">
        <v>19</v>
      </c>
      <c r="N20" s="8">
        <f>M20+157</f>
        <v>176</v>
      </c>
      <c r="O20" s="20">
        <f>K20/M20</f>
        <v>0.10526315789473684</v>
      </c>
      <c r="P20" s="20">
        <f>L20/N20</f>
        <v>0.2897727272727273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7"/>
      <c r="K24" s="8"/>
      <c r="L24" s="8">
        <f>K24+7</f>
        <v>7</v>
      </c>
      <c r="M24" s="16">
        <v>18</v>
      </c>
      <c r="N24" s="8">
        <f>M24+150</f>
        <v>168</v>
      </c>
      <c r="O24" s="20">
        <f>K24/M24</f>
        <v>0</v>
      </c>
      <c r="P24" s="20">
        <f>L24/N24</f>
        <v>0.041666666666666664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56</v>
      </c>
      <c r="F28" s="15" t="s">
        <v>55</v>
      </c>
      <c r="G28" s="15" t="s">
        <v>55</v>
      </c>
      <c r="H28" s="15" t="s">
        <v>56</v>
      </c>
      <c r="I28" s="15" t="s">
        <v>55</v>
      </c>
      <c r="J28" s="37"/>
      <c r="K28" s="8">
        <v>1</v>
      </c>
      <c r="L28" s="8">
        <f>K28+40</f>
        <v>41</v>
      </c>
      <c r="M28" s="8">
        <v>19</v>
      </c>
      <c r="N28" s="8">
        <f>M28+131</f>
        <v>150</v>
      </c>
      <c r="O28" s="20">
        <f aca="true" t="shared" si="1" ref="O28:P32">K28/M28</f>
        <v>0.05263157894736842</v>
      </c>
      <c r="P28" s="20">
        <f t="shared" si="1"/>
        <v>0.2733333333333333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15" t="s">
        <v>56</v>
      </c>
      <c r="F30" s="15" t="s">
        <v>55</v>
      </c>
      <c r="G30" s="15" t="s">
        <v>55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18</v>
      </c>
      <c r="N30" s="8">
        <f>M30+99</f>
        <v>117</v>
      </c>
      <c r="O30" s="20">
        <f t="shared" si="1"/>
        <v>0</v>
      </c>
      <c r="P30" s="20">
        <f t="shared" si="1"/>
        <v>0.15384615384615385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56</v>
      </c>
      <c r="E31" s="15" t="s">
        <v>56</v>
      </c>
      <c r="F31" s="15" t="s">
        <v>56</v>
      </c>
      <c r="G31" s="15" t="s">
        <v>55</v>
      </c>
      <c r="H31" s="15" t="s">
        <v>55</v>
      </c>
      <c r="I31" s="15" t="s">
        <v>55</v>
      </c>
      <c r="J31" s="37"/>
      <c r="K31" s="24">
        <v>2</v>
      </c>
      <c r="L31" s="24">
        <f>K31+14</f>
        <v>16</v>
      </c>
      <c r="M31" s="8">
        <v>19</v>
      </c>
      <c r="N31" s="8">
        <f>M31+92</f>
        <v>111</v>
      </c>
      <c r="O31" s="20">
        <f t="shared" si="1"/>
        <v>0.10526315789473684</v>
      </c>
      <c r="P31" s="20">
        <f t="shared" si="1"/>
        <v>0.14414414414414414</v>
      </c>
      <c r="Q31" s="9" t="s">
        <v>22</v>
      </c>
    </row>
    <row r="32" spans="1:17" ht="10.5" customHeight="1">
      <c r="A32" s="5">
        <v>30</v>
      </c>
      <c r="B32" s="52" t="s">
        <v>56</v>
      </c>
      <c r="C32" s="52" t="s">
        <v>56</v>
      </c>
      <c r="D32" s="52" t="s">
        <v>56</v>
      </c>
      <c r="E32" s="52" t="s">
        <v>56</v>
      </c>
      <c r="F32" s="52" t="s">
        <v>55</v>
      </c>
      <c r="G32" s="52" t="s">
        <v>55</v>
      </c>
      <c r="H32" s="52" t="s">
        <v>55</v>
      </c>
      <c r="I32" s="52" t="s">
        <v>56</v>
      </c>
      <c r="J32" s="37"/>
      <c r="K32" s="24">
        <v>1</v>
      </c>
      <c r="L32" s="24">
        <f>K32+27</f>
        <v>28</v>
      </c>
      <c r="M32" s="16">
        <v>19</v>
      </c>
      <c r="N32" s="8">
        <f>M32+114</f>
        <v>133</v>
      </c>
      <c r="O32" s="20">
        <f t="shared" si="1"/>
        <v>0.05263157894736842</v>
      </c>
      <c r="P32" s="20">
        <f t="shared" si="1"/>
        <v>0.21052631578947367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56</v>
      </c>
      <c r="E35" s="15" t="s">
        <v>56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3</v>
      </c>
      <c r="L35" s="24">
        <f>K35+23</f>
        <v>26</v>
      </c>
      <c r="M35" s="8">
        <v>19</v>
      </c>
      <c r="N35" s="8">
        <f>M35+92</f>
        <v>111</v>
      </c>
      <c r="O35" s="20">
        <f>K35/M35</f>
        <v>0.15789473684210525</v>
      </c>
      <c r="P35" s="20">
        <f>L35/N35</f>
        <v>0.23423423423423423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0</v>
      </c>
      <c r="E38" s="1">
        <f t="shared" si="2"/>
        <v>1</v>
      </c>
      <c r="F38" s="1">
        <f t="shared" si="2"/>
        <v>8</v>
      </c>
      <c r="G38" s="1">
        <f t="shared" si="2"/>
        <v>9</v>
      </c>
      <c r="H38" s="1">
        <f t="shared" si="2"/>
        <v>6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8</v>
      </c>
      <c r="D39" s="1">
        <f t="shared" si="3"/>
        <v>10</v>
      </c>
      <c r="E39" s="1">
        <f t="shared" si="3"/>
        <v>9</v>
      </c>
      <c r="F39" s="1">
        <f t="shared" si="3"/>
        <v>2</v>
      </c>
      <c r="G39" s="1">
        <f t="shared" si="3"/>
        <v>1</v>
      </c>
      <c r="H39" s="1">
        <f t="shared" si="3"/>
        <v>4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10</v>
      </c>
      <c r="C40" s="2">
        <f t="shared" si="4"/>
        <v>10</v>
      </c>
      <c r="D40" s="2">
        <f t="shared" si="4"/>
        <v>10</v>
      </c>
      <c r="E40" s="2">
        <f t="shared" si="4"/>
        <v>10</v>
      </c>
      <c r="F40" s="2">
        <f t="shared" si="4"/>
        <v>10</v>
      </c>
      <c r="G40" s="2">
        <f t="shared" si="4"/>
        <v>10</v>
      </c>
      <c r="H40" s="2">
        <f t="shared" si="4"/>
        <v>10</v>
      </c>
      <c r="I40" s="2">
        <f t="shared" si="4"/>
        <v>10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</v>
      </c>
      <c r="C41" s="11">
        <f t="shared" si="5"/>
        <v>0.2</v>
      </c>
      <c r="D41" s="11">
        <f t="shared" si="5"/>
        <v>0</v>
      </c>
      <c r="E41" s="11">
        <f t="shared" si="5"/>
        <v>0.1</v>
      </c>
      <c r="F41" s="11">
        <f t="shared" si="5"/>
        <v>0.8</v>
      </c>
      <c r="G41" s="11">
        <f t="shared" si="5"/>
        <v>0.9</v>
      </c>
      <c r="H41" s="11">
        <f t="shared" si="5"/>
        <v>0.6</v>
      </c>
      <c r="I41" s="11">
        <f t="shared" si="5"/>
        <v>0.5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</v>
      </c>
      <c r="C42" s="11">
        <f t="shared" si="6"/>
        <v>0.8</v>
      </c>
      <c r="D42" s="11">
        <f t="shared" si="6"/>
        <v>1</v>
      </c>
      <c r="E42" s="11">
        <f t="shared" si="6"/>
        <v>0.9</v>
      </c>
      <c r="F42" s="11">
        <f t="shared" si="6"/>
        <v>0.2</v>
      </c>
      <c r="G42" s="11">
        <f t="shared" si="6"/>
        <v>0.1</v>
      </c>
      <c r="H42" s="11">
        <f t="shared" si="6"/>
        <v>0.4</v>
      </c>
      <c r="I42" s="11">
        <f t="shared" si="6"/>
        <v>0.5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56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2</v>
      </c>
      <c r="L2" s="8">
        <f>K2+37</f>
        <v>39</v>
      </c>
      <c r="M2" s="8">
        <v>18</v>
      </c>
      <c r="N2" s="8">
        <f>157+M2</f>
        <v>175</v>
      </c>
      <c r="O2" s="20">
        <f>K2/M2</f>
        <v>0.1111111111111111</v>
      </c>
      <c r="P2" s="20">
        <f>L2/N2</f>
        <v>0.22285714285714286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/>
      <c r="C8" s="15"/>
      <c r="D8" s="15"/>
      <c r="E8" s="15"/>
      <c r="F8" s="15"/>
      <c r="G8" s="15"/>
      <c r="H8" s="15"/>
      <c r="I8" s="15"/>
      <c r="J8" s="37"/>
      <c r="K8" s="8">
        <v>2</v>
      </c>
      <c r="L8" s="8">
        <f>K8+57</f>
        <v>59</v>
      </c>
      <c r="M8" s="8">
        <v>18</v>
      </c>
      <c r="N8" s="8">
        <f>156+M8</f>
        <v>174</v>
      </c>
      <c r="O8" s="20">
        <f>K8/M8</f>
        <v>0.1111111111111111</v>
      </c>
      <c r="P8" s="20">
        <f>L8/N8</f>
        <v>0.3390804597701149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56</v>
      </c>
      <c r="E12" s="15" t="s">
        <v>56</v>
      </c>
      <c r="F12" s="15" t="s">
        <v>56</v>
      </c>
      <c r="G12" s="15" t="s">
        <v>56</v>
      </c>
      <c r="H12" s="15" t="s">
        <v>56</v>
      </c>
      <c r="I12" s="15" t="s">
        <v>55</v>
      </c>
      <c r="J12" s="37"/>
      <c r="K12" s="8">
        <v>4</v>
      </c>
      <c r="L12" s="8">
        <f>K12+36</f>
        <v>40</v>
      </c>
      <c r="M12" s="8">
        <v>18</v>
      </c>
      <c r="N12" s="8">
        <f>M12+152</f>
        <v>170</v>
      </c>
      <c r="O12" s="20">
        <f t="shared" si="0"/>
        <v>0.2222222222222222</v>
      </c>
      <c r="P12" s="20">
        <f t="shared" si="0"/>
        <v>0.23529411764705882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3" t="s">
        <v>120</v>
      </c>
      <c r="I14" s="15" t="s">
        <v>55</v>
      </c>
      <c r="J14" s="37"/>
      <c r="K14" s="8">
        <v>1</v>
      </c>
      <c r="L14" s="8">
        <f>K14+29</f>
        <v>30</v>
      </c>
      <c r="M14" s="8">
        <v>18</v>
      </c>
      <c r="N14" s="8">
        <f>M14+156</f>
        <v>174</v>
      </c>
      <c r="O14" s="20">
        <f>K14/M14</f>
        <v>0.05555555555555555</v>
      </c>
      <c r="P14" s="20">
        <f>L14/N14</f>
        <v>0.1724137931034483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56</v>
      </c>
      <c r="I18" s="15" t="s">
        <v>56</v>
      </c>
      <c r="J18" s="37"/>
      <c r="K18" s="8">
        <v>1</v>
      </c>
      <c r="L18" s="8">
        <f>K18+38</f>
        <v>39</v>
      </c>
      <c r="M18" s="8">
        <v>18</v>
      </c>
      <c r="N18" s="8">
        <f>M18+157</f>
        <v>175</v>
      </c>
      <c r="O18" s="20">
        <f>K18/M18</f>
        <v>0.05555555555555555</v>
      </c>
      <c r="P18" s="20">
        <f>L18/N18</f>
        <v>0.22285714285714286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55</v>
      </c>
      <c r="J20" s="37"/>
      <c r="K20" s="16">
        <v>2</v>
      </c>
      <c r="L20" s="16">
        <f>K20+49</f>
        <v>51</v>
      </c>
      <c r="M20" s="8">
        <v>18</v>
      </c>
      <c r="N20" s="8">
        <f>M20+157</f>
        <v>175</v>
      </c>
      <c r="O20" s="20">
        <f>K20/M20</f>
        <v>0.1111111111111111</v>
      </c>
      <c r="P20" s="20">
        <f>L20/N20</f>
        <v>0.2914285714285714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7"/>
      <c r="K24" s="8"/>
      <c r="L24" s="8">
        <f>K24+7</f>
        <v>7</v>
      </c>
      <c r="M24" s="16">
        <v>18</v>
      </c>
      <c r="N24" s="8">
        <f>M24+150</f>
        <v>168</v>
      </c>
      <c r="O24" s="20">
        <f>K24/M24</f>
        <v>0</v>
      </c>
      <c r="P24" s="20">
        <f>L24/N24</f>
        <v>0.041666666666666664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55</v>
      </c>
      <c r="E28" s="15" t="s">
        <v>56</v>
      </c>
      <c r="F28" s="15" t="s">
        <v>56</v>
      </c>
      <c r="G28" s="15" t="s">
        <v>56</v>
      </c>
      <c r="H28" s="15" t="s">
        <v>56</v>
      </c>
      <c r="I28" s="15" t="s">
        <v>55</v>
      </c>
      <c r="J28" s="37"/>
      <c r="K28" s="8">
        <v>1</v>
      </c>
      <c r="L28" s="8">
        <f>K28+40</f>
        <v>41</v>
      </c>
      <c r="M28" s="8">
        <v>18</v>
      </c>
      <c r="N28" s="8">
        <f>M28+131</f>
        <v>149</v>
      </c>
      <c r="O28" s="20">
        <f aca="true" t="shared" si="1" ref="O28:P32">K28/M28</f>
        <v>0.05555555555555555</v>
      </c>
      <c r="P28" s="20">
        <f t="shared" si="1"/>
        <v>0.2751677852348993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56</v>
      </c>
      <c r="D30" s="15" t="s">
        <v>56</v>
      </c>
      <c r="E30" s="15" t="s">
        <v>55</v>
      </c>
      <c r="F30" s="15" t="s">
        <v>56</v>
      </c>
      <c r="G30" s="15" t="s">
        <v>55</v>
      </c>
      <c r="H30" s="15" t="s">
        <v>55</v>
      </c>
      <c r="I30" s="15" t="s">
        <v>55</v>
      </c>
      <c r="J30" s="37"/>
      <c r="K30" s="24"/>
      <c r="L30" s="24">
        <f>K30+18</f>
        <v>18</v>
      </c>
      <c r="M30" s="8">
        <v>17</v>
      </c>
      <c r="N30" s="8">
        <f>M30+99</f>
        <v>116</v>
      </c>
      <c r="O30" s="20">
        <f t="shared" si="1"/>
        <v>0</v>
      </c>
      <c r="P30" s="20">
        <f t="shared" si="1"/>
        <v>0.15517241379310345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56</v>
      </c>
      <c r="F31" s="15" t="s">
        <v>55</v>
      </c>
      <c r="G31" s="15" t="s">
        <v>56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18</v>
      </c>
      <c r="N31" s="8">
        <f>M31+92</f>
        <v>110</v>
      </c>
      <c r="O31" s="20">
        <f t="shared" si="1"/>
        <v>0.1111111111111111</v>
      </c>
      <c r="P31" s="20">
        <f t="shared" si="1"/>
        <v>0.14545454545454545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18</v>
      </c>
      <c r="N32" s="8">
        <f>M32+114</f>
        <v>132</v>
      </c>
      <c r="O32" s="20">
        <f t="shared" si="1"/>
        <v>0</v>
      </c>
      <c r="P32" s="20">
        <f t="shared" si="1"/>
        <v>0.20454545454545456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55</v>
      </c>
      <c r="J35" s="37"/>
      <c r="K35" s="24">
        <v>3</v>
      </c>
      <c r="L35" s="24">
        <f>K35+23</f>
        <v>26</v>
      </c>
      <c r="M35" s="8">
        <v>18</v>
      </c>
      <c r="N35" s="8">
        <f>M35+92</f>
        <v>110</v>
      </c>
      <c r="O35" s="20">
        <f>K35/M35</f>
        <v>0.16666666666666666</v>
      </c>
      <c r="P35" s="20">
        <f>L35/N35</f>
        <v>0.23636363636363636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6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9</v>
      </c>
      <c r="D39" s="1">
        <f t="shared" si="3"/>
        <v>10</v>
      </c>
      <c r="E39" s="1">
        <f t="shared" si="3"/>
        <v>6</v>
      </c>
      <c r="F39" s="1">
        <f t="shared" si="3"/>
        <v>9</v>
      </c>
      <c r="G39" s="1">
        <f t="shared" si="3"/>
        <v>8</v>
      </c>
      <c r="H39" s="1">
        <f t="shared" si="3"/>
        <v>6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0.36363636363636365</v>
      </c>
      <c r="C41" s="11">
        <f t="shared" si="5"/>
        <v>0.18181818181818182</v>
      </c>
      <c r="D41" s="11">
        <f t="shared" si="5"/>
        <v>0.09090909090909091</v>
      </c>
      <c r="E41" s="11">
        <f t="shared" si="5"/>
        <v>0.45454545454545453</v>
      </c>
      <c r="F41" s="11">
        <f t="shared" si="5"/>
        <v>0.18181818181818182</v>
      </c>
      <c r="G41" s="11">
        <f t="shared" si="5"/>
        <v>0.2727272727272727</v>
      </c>
      <c r="H41" s="11">
        <f t="shared" si="5"/>
        <v>0.36363636363636365</v>
      </c>
      <c r="I41" s="11">
        <f t="shared" si="5"/>
        <v>0.5454545454545454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0.6363636363636364</v>
      </c>
      <c r="C42" s="11">
        <f t="shared" si="6"/>
        <v>0.8181818181818182</v>
      </c>
      <c r="D42" s="11">
        <f t="shared" si="6"/>
        <v>0.9090909090909091</v>
      </c>
      <c r="E42" s="11">
        <f t="shared" si="6"/>
        <v>0.5454545454545454</v>
      </c>
      <c r="F42" s="11">
        <f t="shared" si="6"/>
        <v>0.8181818181818182</v>
      </c>
      <c r="G42" s="11">
        <f t="shared" si="6"/>
        <v>0.7272727272727273</v>
      </c>
      <c r="H42" s="11">
        <f t="shared" si="6"/>
        <v>0.5454545454545454</v>
      </c>
      <c r="I42" s="11">
        <f t="shared" si="6"/>
        <v>0.45454545454545453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55</v>
      </c>
      <c r="H2" s="15" t="s">
        <v>55</v>
      </c>
      <c r="I2" s="15" t="s">
        <v>56</v>
      </c>
      <c r="J2" s="37"/>
      <c r="K2" s="8">
        <v>2</v>
      </c>
      <c r="L2" s="8">
        <f>K2+37</f>
        <v>39</v>
      </c>
      <c r="M2" s="8">
        <v>17</v>
      </c>
      <c r="N2" s="8">
        <f>157+M2</f>
        <v>174</v>
      </c>
      <c r="O2" s="20">
        <f>K2/M2</f>
        <v>0.11764705882352941</v>
      </c>
      <c r="P2" s="20">
        <f>L2/N2</f>
        <v>0.22413793103448276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55</v>
      </c>
      <c r="F8" s="15" t="s">
        <v>55</v>
      </c>
      <c r="G8" s="15" t="s">
        <v>55</v>
      </c>
      <c r="H8" s="15" t="s">
        <v>55</v>
      </c>
      <c r="I8" s="15" t="s">
        <v>55</v>
      </c>
      <c r="J8" s="37"/>
      <c r="K8" s="8">
        <v>2</v>
      </c>
      <c r="L8" s="8">
        <f>K8+57</f>
        <v>59</v>
      </c>
      <c r="M8" s="8">
        <v>17</v>
      </c>
      <c r="N8" s="8">
        <f>156+M8</f>
        <v>173</v>
      </c>
      <c r="O8" s="20">
        <f>K8/M8</f>
        <v>0.11764705882352941</v>
      </c>
      <c r="P8" s="20">
        <f>L8/N8</f>
        <v>0.34104046242774566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55</v>
      </c>
      <c r="E12" s="15" t="s">
        <v>56</v>
      </c>
      <c r="F12" s="15" t="s">
        <v>55</v>
      </c>
      <c r="G12" s="15" t="s">
        <v>55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17</v>
      </c>
      <c r="N12" s="8">
        <f>M12+152</f>
        <v>169</v>
      </c>
      <c r="O12" s="20">
        <f t="shared" si="0"/>
        <v>0.23529411764705882</v>
      </c>
      <c r="P12" s="20">
        <f t="shared" si="0"/>
        <v>0.23668639053254437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3" t="s">
        <v>123</v>
      </c>
      <c r="C14" s="15" t="s">
        <v>56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17</v>
      </c>
      <c r="N14" s="8">
        <f>M14+156</f>
        <v>173</v>
      </c>
      <c r="O14" s="20">
        <f>K14/M14</f>
        <v>0.058823529411764705</v>
      </c>
      <c r="P14" s="20">
        <f>L14/N14</f>
        <v>0.17341040462427745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55</v>
      </c>
      <c r="I18" s="15" t="s">
        <v>55</v>
      </c>
      <c r="J18" s="37"/>
      <c r="K18" s="8">
        <v>1</v>
      </c>
      <c r="L18" s="8">
        <f>K18+38</f>
        <v>39</v>
      </c>
      <c r="M18" s="8">
        <v>17</v>
      </c>
      <c r="N18" s="8">
        <f>M18+157</f>
        <v>174</v>
      </c>
      <c r="O18" s="20">
        <f>K18/M18</f>
        <v>0.058823529411764705</v>
      </c>
      <c r="P18" s="20">
        <f>L18/N18</f>
        <v>0.22413793103448276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>
        <v>2</v>
      </c>
      <c r="L20" s="16">
        <f>K20+49</f>
        <v>51</v>
      </c>
      <c r="M20" s="8">
        <v>17</v>
      </c>
      <c r="N20" s="8">
        <f>M20+157</f>
        <v>174</v>
      </c>
      <c r="O20" s="20">
        <f>K20/M20</f>
        <v>0.11764705882352941</v>
      </c>
      <c r="P20" s="20">
        <f>L20/N20</f>
        <v>0.29310344827586204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56</v>
      </c>
      <c r="G24" s="15" t="s">
        <v>55</v>
      </c>
      <c r="H24" s="15" t="s">
        <v>56</v>
      </c>
      <c r="I24" s="15" t="s">
        <v>56</v>
      </c>
      <c r="J24" s="37"/>
      <c r="K24" s="8"/>
      <c r="L24" s="8">
        <f>K24+7</f>
        <v>7</v>
      </c>
      <c r="M24" s="16">
        <v>17</v>
      </c>
      <c r="N24" s="8">
        <f>M24+150</f>
        <v>167</v>
      </c>
      <c r="O24" s="20">
        <f>K24/M24</f>
        <v>0</v>
      </c>
      <c r="P24" s="20">
        <f>L24/N24</f>
        <v>0.041916167664670656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55</v>
      </c>
      <c r="G28" s="3" t="s">
        <v>120</v>
      </c>
      <c r="H28" s="15" t="s">
        <v>56</v>
      </c>
      <c r="I28" s="15" t="s">
        <v>55</v>
      </c>
      <c r="J28" s="37"/>
      <c r="K28" s="8">
        <v>1</v>
      </c>
      <c r="L28" s="8">
        <f>K28+40</f>
        <v>41</v>
      </c>
      <c r="M28" s="8">
        <v>17</v>
      </c>
      <c r="N28" s="8">
        <f>M28+131</f>
        <v>148</v>
      </c>
      <c r="O28" s="20">
        <f aca="true" t="shared" si="1" ref="O28:P32">K28/M28</f>
        <v>0.058823529411764705</v>
      </c>
      <c r="P28" s="20">
        <f t="shared" si="1"/>
        <v>0.27702702702702703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3" t="s">
        <v>120</v>
      </c>
      <c r="F30" s="15" t="s">
        <v>56</v>
      </c>
      <c r="G30" s="15" t="s">
        <v>56</v>
      </c>
      <c r="H30" s="15" t="s">
        <v>55</v>
      </c>
      <c r="I30" s="15" t="s">
        <v>55</v>
      </c>
      <c r="J30" s="37"/>
      <c r="K30" s="24"/>
      <c r="L30" s="24">
        <f>K30+18</f>
        <v>18</v>
      </c>
      <c r="M30" s="8">
        <v>16</v>
      </c>
      <c r="N30" s="8">
        <f>M30+99</f>
        <v>115</v>
      </c>
      <c r="O30" s="20">
        <f t="shared" si="1"/>
        <v>0</v>
      </c>
      <c r="P30" s="20">
        <f t="shared" si="1"/>
        <v>0.1565217391304348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56</v>
      </c>
      <c r="F31" s="15" t="s">
        <v>55</v>
      </c>
      <c r="G31" s="15" t="s">
        <v>56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17</v>
      </c>
      <c r="N31" s="8">
        <f>M31+92</f>
        <v>109</v>
      </c>
      <c r="O31" s="20">
        <f t="shared" si="1"/>
        <v>0.11764705882352941</v>
      </c>
      <c r="P31" s="20">
        <f t="shared" si="1"/>
        <v>0.14678899082568808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17</v>
      </c>
      <c r="N32" s="8">
        <f>M32+114</f>
        <v>131</v>
      </c>
      <c r="O32" s="20">
        <f t="shared" si="1"/>
        <v>0</v>
      </c>
      <c r="P32" s="20">
        <f t="shared" si="1"/>
        <v>0.20610687022900764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 t="s">
        <v>56</v>
      </c>
      <c r="C34" s="15" t="s">
        <v>56</v>
      </c>
      <c r="D34" s="15" t="s">
        <v>55</v>
      </c>
      <c r="E34" s="15" t="s">
        <v>56</v>
      </c>
      <c r="F34" s="15" t="s">
        <v>55</v>
      </c>
      <c r="G34" s="15" t="s">
        <v>56</v>
      </c>
      <c r="H34" s="15" t="s">
        <v>55</v>
      </c>
      <c r="I34" s="15" t="s">
        <v>56</v>
      </c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56</v>
      </c>
      <c r="E35" s="15" t="s">
        <v>56</v>
      </c>
      <c r="F35" s="15" t="s">
        <v>55</v>
      </c>
      <c r="G35" s="15" t="s">
        <v>55</v>
      </c>
      <c r="H35" s="15" t="s">
        <v>55</v>
      </c>
      <c r="I35" s="15" t="s">
        <v>56</v>
      </c>
      <c r="J35" s="37"/>
      <c r="K35" s="24">
        <v>3</v>
      </c>
      <c r="L35" s="24">
        <f>K35+23</f>
        <v>26</v>
      </c>
      <c r="M35" s="8">
        <v>17</v>
      </c>
      <c r="N35" s="8">
        <f>M35+92</f>
        <v>109</v>
      </c>
      <c r="O35" s="20">
        <f>K35/M35</f>
        <v>0.17647058823529413</v>
      </c>
      <c r="P35" s="20">
        <f>L35/N35</f>
        <v>0.23853211009174313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10</v>
      </c>
      <c r="G38" s="1">
        <f t="shared" si="2"/>
        <v>9</v>
      </c>
      <c r="H38" s="1">
        <f t="shared" si="2"/>
        <v>11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9</v>
      </c>
      <c r="D39" s="1">
        <f t="shared" si="3"/>
        <v>9</v>
      </c>
      <c r="E39" s="1">
        <f t="shared" si="3"/>
        <v>8</v>
      </c>
      <c r="F39" s="1">
        <f t="shared" si="3"/>
        <v>3</v>
      </c>
      <c r="G39" s="1">
        <f t="shared" si="3"/>
        <v>3</v>
      </c>
      <c r="H39" s="1">
        <f t="shared" si="3"/>
        <v>2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0.38461538461538464</v>
      </c>
      <c r="C41" s="11">
        <f t="shared" si="5"/>
        <v>0.3076923076923077</v>
      </c>
      <c r="D41" s="11">
        <f t="shared" si="5"/>
        <v>0.3076923076923077</v>
      </c>
      <c r="E41" s="11">
        <f t="shared" si="5"/>
        <v>0.3076923076923077</v>
      </c>
      <c r="F41" s="11">
        <f t="shared" si="5"/>
        <v>0.7692307692307693</v>
      </c>
      <c r="G41" s="11">
        <f t="shared" si="5"/>
        <v>0.6923076923076923</v>
      </c>
      <c r="H41" s="11">
        <f t="shared" si="5"/>
        <v>0.8461538461538461</v>
      </c>
      <c r="I41" s="11">
        <f t="shared" si="5"/>
        <v>0.5384615384615384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0.5384615384615384</v>
      </c>
      <c r="C42" s="11">
        <f t="shared" si="6"/>
        <v>0.6923076923076923</v>
      </c>
      <c r="D42" s="11">
        <f t="shared" si="6"/>
        <v>0.6923076923076923</v>
      </c>
      <c r="E42" s="11">
        <f t="shared" si="6"/>
        <v>0.6153846153846154</v>
      </c>
      <c r="F42" s="11">
        <f t="shared" si="6"/>
        <v>0.23076923076923078</v>
      </c>
      <c r="G42" s="11">
        <f t="shared" si="6"/>
        <v>0.23076923076923078</v>
      </c>
      <c r="H42" s="11">
        <f t="shared" si="6"/>
        <v>0.15384615384615385</v>
      </c>
      <c r="I42" s="11">
        <f t="shared" si="6"/>
        <v>0.46153846153846156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3" sqref="M1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55</v>
      </c>
      <c r="J2" s="37" t="s">
        <v>69</v>
      </c>
      <c r="K2" s="8">
        <v>2</v>
      </c>
      <c r="L2" s="8">
        <f>K2+37</f>
        <v>39</v>
      </c>
      <c r="M2" s="8">
        <v>16</v>
      </c>
      <c r="N2" s="8">
        <f>157+M2</f>
        <v>173</v>
      </c>
      <c r="O2" s="20">
        <f>K2/M2</f>
        <v>0.125</v>
      </c>
      <c r="P2" s="20">
        <f>L2/N2</f>
        <v>0.2254335260115607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 t="s">
        <v>68</v>
      </c>
      <c r="K8" s="8">
        <v>2</v>
      </c>
      <c r="L8" s="8">
        <f>K8+57</f>
        <v>59</v>
      </c>
      <c r="M8" s="8">
        <v>16</v>
      </c>
      <c r="N8" s="8">
        <f>156+M8</f>
        <v>172</v>
      </c>
      <c r="O8" s="20">
        <f>K8/M8</f>
        <v>0.125</v>
      </c>
      <c r="P8" s="20">
        <f>L8/N8</f>
        <v>0.3430232558139535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56</v>
      </c>
      <c r="H12" s="15" t="s">
        <v>55</v>
      </c>
      <c r="I12" s="15" t="s">
        <v>56</v>
      </c>
      <c r="J12" s="37"/>
      <c r="K12" s="8">
        <v>4</v>
      </c>
      <c r="L12" s="8">
        <f>K12+36</f>
        <v>40</v>
      </c>
      <c r="M12" s="8">
        <v>16</v>
      </c>
      <c r="N12" s="8">
        <f>M12+152</f>
        <v>168</v>
      </c>
      <c r="O12" s="20">
        <f t="shared" si="0"/>
        <v>0.25</v>
      </c>
      <c r="P12" s="20">
        <f t="shared" si="0"/>
        <v>0.23809523809523808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52" t="s">
        <v>56</v>
      </c>
      <c r="C14" s="52" t="s">
        <v>56</v>
      </c>
      <c r="D14" s="52" t="s">
        <v>56</v>
      </c>
      <c r="E14" s="52" t="s">
        <v>55</v>
      </c>
      <c r="F14" s="52" t="s">
        <v>56</v>
      </c>
      <c r="G14" s="52" t="s">
        <v>56</v>
      </c>
      <c r="H14" s="52" t="s">
        <v>55</v>
      </c>
      <c r="I14" s="52" t="s">
        <v>56</v>
      </c>
      <c r="J14" s="37"/>
      <c r="K14" s="8">
        <v>1</v>
      </c>
      <c r="L14" s="8">
        <f>K14+29</f>
        <v>30</v>
      </c>
      <c r="M14" s="8">
        <v>16</v>
      </c>
      <c r="N14" s="8">
        <f>M14+156</f>
        <v>172</v>
      </c>
      <c r="O14" s="20">
        <f>K14/M14</f>
        <v>0.0625</v>
      </c>
      <c r="P14" s="20">
        <f>L14/N14</f>
        <v>0.1744186046511628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55</v>
      </c>
      <c r="I18" s="15" t="s">
        <v>56</v>
      </c>
      <c r="J18" s="37"/>
      <c r="K18" s="8">
        <v>1</v>
      </c>
      <c r="L18" s="8">
        <f>K18+38</f>
        <v>39</v>
      </c>
      <c r="M18" s="8">
        <v>16</v>
      </c>
      <c r="N18" s="8">
        <f>M18+157</f>
        <v>173</v>
      </c>
      <c r="O18" s="20">
        <f>K18/M18</f>
        <v>0.0625</v>
      </c>
      <c r="P18" s="20">
        <f>L18/N18</f>
        <v>0.2254335260115607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52" t="s">
        <v>56</v>
      </c>
      <c r="C20" s="52" t="s">
        <v>56</v>
      </c>
      <c r="D20" s="52" t="s">
        <v>56</v>
      </c>
      <c r="E20" s="52" t="s">
        <v>55</v>
      </c>
      <c r="F20" s="52" t="s">
        <v>56</v>
      </c>
      <c r="G20" s="52" t="s">
        <v>56</v>
      </c>
      <c r="H20" s="52" t="s">
        <v>55</v>
      </c>
      <c r="I20" s="52" t="s">
        <v>56</v>
      </c>
      <c r="J20" s="37" t="s">
        <v>69</v>
      </c>
      <c r="K20" s="16">
        <v>2</v>
      </c>
      <c r="L20" s="16">
        <f>K20+49</f>
        <v>51</v>
      </c>
      <c r="M20" s="8">
        <v>16</v>
      </c>
      <c r="N20" s="8">
        <f>M20+157</f>
        <v>173</v>
      </c>
      <c r="O20" s="20">
        <f>K20/M20</f>
        <v>0.125</v>
      </c>
      <c r="P20" s="20">
        <f>L20/N20</f>
        <v>0.2947976878612717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56</v>
      </c>
      <c r="I24" s="15" t="s">
        <v>56</v>
      </c>
      <c r="J24" s="37" t="s">
        <v>69</v>
      </c>
      <c r="K24" s="8"/>
      <c r="L24" s="8">
        <f>K24+7</f>
        <v>7</v>
      </c>
      <c r="M24" s="16">
        <v>16</v>
      </c>
      <c r="N24" s="8">
        <f>M24+150</f>
        <v>166</v>
      </c>
      <c r="O24" s="20">
        <f>K24/M24</f>
        <v>0</v>
      </c>
      <c r="P24" s="20">
        <f>L24/N24</f>
        <v>0.04216867469879518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56</v>
      </c>
      <c r="H28" s="15" t="s">
        <v>55</v>
      </c>
      <c r="I28" s="15" t="s">
        <v>55</v>
      </c>
      <c r="J28" s="37" t="s">
        <v>69</v>
      </c>
      <c r="K28" s="8">
        <v>1</v>
      </c>
      <c r="L28" s="8">
        <f>K28+40</f>
        <v>41</v>
      </c>
      <c r="M28" s="8">
        <v>16</v>
      </c>
      <c r="N28" s="8">
        <f>M28+131</f>
        <v>147</v>
      </c>
      <c r="O28" s="20">
        <f aca="true" t="shared" si="1" ref="O28:P32">K28/M28</f>
        <v>0.0625</v>
      </c>
      <c r="P28" s="20">
        <f t="shared" si="1"/>
        <v>0.2789115646258503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56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15</v>
      </c>
      <c r="N30" s="8">
        <f>M30+99</f>
        <v>114</v>
      </c>
      <c r="O30" s="20">
        <f t="shared" si="1"/>
        <v>0</v>
      </c>
      <c r="P30" s="20">
        <f t="shared" si="1"/>
        <v>0.15789473684210525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56</v>
      </c>
      <c r="H31" s="15" t="s">
        <v>55</v>
      </c>
      <c r="I31" s="15" t="s">
        <v>56</v>
      </c>
      <c r="J31" s="37"/>
      <c r="K31" s="24">
        <v>2</v>
      </c>
      <c r="L31" s="24">
        <f>K31+14</f>
        <v>16</v>
      </c>
      <c r="M31" s="8">
        <v>16</v>
      </c>
      <c r="N31" s="8">
        <f>M31+92</f>
        <v>108</v>
      </c>
      <c r="O31" s="20">
        <f t="shared" si="1"/>
        <v>0.125</v>
      </c>
      <c r="P31" s="20">
        <f t="shared" si="1"/>
        <v>0.14814814814814814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56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16</v>
      </c>
      <c r="N32" s="8">
        <f>M32+114</f>
        <v>130</v>
      </c>
      <c r="O32" s="20">
        <f t="shared" si="1"/>
        <v>0</v>
      </c>
      <c r="P32" s="20">
        <f t="shared" si="1"/>
        <v>0.2076923076923077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51" t="s">
        <v>56</v>
      </c>
      <c r="C34" s="51" t="s">
        <v>56</v>
      </c>
      <c r="D34" s="51" t="s">
        <v>56</v>
      </c>
      <c r="E34" s="51" t="s">
        <v>55</v>
      </c>
      <c r="F34" s="51" t="s">
        <v>56</v>
      </c>
      <c r="G34" s="51" t="s">
        <v>56</v>
      </c>
      <c r="H34" s="51" t="s">
        <v>56</v>
      </c>
      <c r="I34" s="51" t="s">
        <v>56</v>
      </c>
      <c r="J34" s="37"/>
      <c r="K34" s="24">
        <v>1</v>
      </c>
      <c r="L34" s="24">
        <f>K34+19</f>
        <v>20</v>
      </c>
      <c r="M34" s="8">
        <v>1</v>
      </c>
      <c r="N34" s="8">
        <f>M34+68</f>
        <v>69</v>
      </c>
      <c r="O34" s="20">
        <f>K34/M34</f>
        <v>1</v>
      </c>
      <c r="P34" s="20">
        <f>L34/N34</f>
        <v>0.2898550724637681</v>
      </c>
      <c r="Q34" s="9" t="s">
        <v>58</v>
      </c>
    </row>
    <row r="35" spans="1:17" ht="10.5" customHeight="1">
      <c r="A35" s="5">
        <v>33</v>
      </c>
      <c r="B35" s="51" t="s">
        <v>56</v>
      </c>
      <c r="C35" s="51" t="s">
        <v>56</v>
      </c>
      <c r="D35" s="51" t="s">
        <v>56</v>
      </c>
      <c r="E35" s="51" t="s">
        <v>55</v>
      </c>
      <c r="F35" s="51" t="s">
        <v>56</v>
      </c>
      <c r="G35" s="51" t="s">
        <v>56</v>
      </c>
      <c r="H35" s="51" t="s">
        <v>56</v>
      </c>
      <c r="I35" s="51" t="s">
        <v>56</v>
      </c>
      <c r="J35" s="37"/>
      <c r="K35" s="24">
        <v>3</v>
      </c>
      <c r="L35" s="24">
        <f>K35+23</f>
        <v>26</v>
      </c>
      <c r="M35" s="8">
        <v>16</v>
      </c>
      <c r="N35" s="8">
        <f>M35+92</f>
        <v>108</v>
      </c>
      <c r="O35" s="20">
        <f>K35/M35</f>
        <v>0.1875</v>
      </c>
      <c r="P35" s="20">
        <f>L35/N35</f>
        <v>0.24074074074074073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5</v>
      </c>
      <c r="E38" s="1">
        <f t="shared" si="2"/>
        <v>13</v>
      </c>
      <c r="F38" s="1">
        <f t="shared" si="2"/>
        <v>3</v>
      </c>
      <c r="G38" s="1">
        <f t="shared" si="2"/>
        <v>2</v>
      </c>
      <c r="H38" s="1">
        <f t="shared" si="2"/>
        <v>7</v>
      </c>
      <c r="I38" s="1">
        <f t="shared" si="2"/>
        <v>2</v>
      </c>
      <c r="J38" s="40">
        <f t="shared" si="2"/>
        <v>4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9</v>
      </c>
      <c r="C39" s="1">
        <f t="shared" si="3"/>
        <v>10</v>
      </c>
      <c r="D39" s="1">
        <f t="shared" si="3"/>
        <v>8</v>
      </c>
      <c r="E39" s="1">
        <f t="shared" si="3"/>
        <v>0</v>
      </c>
      <c r="F39" s="1">
        <f t="shared" si="3"/>
        <v>10</v>
      </c>
      <c r="G39" s="1">
        <f t="shared" si="3"/>
        <v>11</v>
      </c>
      <c r="H39" s="1">
        <f t="shared" si="3"/>
        <v>6</v>
      </c>
      <c r="I39" s="1">
        <f t="shared" si="3"/>
        <v>11</v>
      </c>
      <c r="J39" s="40">
        <f t="shared" si="3"/>
        <v>1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5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0.3076923076923077</v>
      </c>
      <c r="C41" s="11">
        <f t="shared" si="5"/>
        <v>0.23076923076923078</v>
      </c>
      <c r="D41" s="11">
        <f t="shared" si="5"/>
        <v>0.38461538461538464</v>
      </c>
      <c r="E41" s="11">
        <f t="shared" si="5"/>
        <v>1</v>
      </c>
      <c r="F41" s="11">
        <f t="shared" si="5"/>
        <v>0.23076923076923078</v>
      </c>
      <c r="G41" s="11">
        <f t="shared" si="5"/>
        <v>0.15384615384615385</v>
      </c>
      <c r="H41" s="11">
        <f t="shared" si="5"/>
        <v>0.5384615384615384</v>
      </c>
      <c r="I41" s="11">
        <f t="shared" si="5"/>
        <v>0.15384615384615385</v>
      </c>
      <c r="J41" s="42">
        <f t="shared" si="5"/>
        <v>0.8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0.6923076923076923</v>
      </c>
      <c r="C42" s="11">
        <f t="shared" si="6"/>
        <v>0.7692307692307693</v>
      </c>
      <c r="D42" s="11">
        <f t="shared" si="6"/>
        <v>0.6153846153846154</v>
      </c>
      <c r="E42" s="11">
        <f t="shared" si="6"/>
        <v>0</v>
      </c>
      <c r="F42" s="11">
        <f t="shared" si="6"/>
        <v>0.7692307692307693</v>
      </c>
      <c r="G42" s="11">
        <f t="shared" si="6"/>
        <v>0.8461538461538461</v>
      </c>
      <c r="H42" s="11">
        <f t="shared" si="6"/>
        <v>0.46153846153846156</v>
      </c>
      <c r="I42" s="11">
        <f t="shared" si="6"/>
        <v>0.8461538461538461</v>
      </c>
      <c r="J42" s="42">
        <f t="shared" si="6"/>
        <v>0.2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9" t="s">
        <v>121</v>
      </c>
      <c r="C2" s="49" t="s">
        <v>121</v>
      </c>
      <c r="D2" s="49" t="s">
        <v>121</v>
      </c>
      <c r="E2" s="49" t="s">
        <v>122</v>
      </c>
      <c r="F2" s="49" t="s">
        <v>121</v>
      </c>
      <c r="G2" s="49" t="s">
        <v>121</v>
      </c>
      <c r="H2" s="49" t="s">
        <v>122</v>
      </c>
      <c r="I2" s="49" t="s">
        <v>122</v>
      </c>
      <c r="J2" s="37"/>
      <c r="K2" s="8">
        <v>2</v>
      </c>
      <c r="L2" s="8">
        <f>K2+37</f>
        <v>39</v>
      </c>
      <c r="M2" s="8">
        <v>15</v>
      </c>
      <c r="N2" s="8">
        <f>157+M2</f>
        <v>172</v>
      </c>
      <c r="O2" s="20">
        <f>K2/M2</f>
        <v>0.13333333333333333</v>
      </c>
      <c r="P2" s="20">
        <f>L2/N2</f>
        <v>0.22674418604651161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50" t="s">
        <v>56</v>
      </c>
      <c r="C8" s="50" t="s">
        <v>56</v>
      </c>
      <c r="D8" s="50" t="s">
        <v>56</v>
      </c>
      <c r="E8" s="50" t="s">
        <v>56</v>
      </c>
      <c r="F8" s="50" t="s">
        <v>56</v>
      </c>
      <c r="G8" s="50" t="s">
        <v>56</v>
      </c>
      <c r="H8" s="50" t="s">
        <v>55</v>
      </c>
      <c r="I8" s="50" t="s">
        <v>56</v>
      </c>
      <c r="J8" s="37"/>
      <c r="K8" s="8">
        <v>2</v>
      </c>
      <c r="L8" s="8">
        <f>K8+57</f>
        <v>59</v>
      </c>
      <c r="M8" s="8">
        <v>15</v>
      </c>
      <c r="N8" s="8">
        <f>156+M8</f>
        <v>171</v>
      </c>
      <c r="O8" s="20">
        <f>K8/M8</f>
        <v>0.13333333333333333</v>
      </c>
      <c r="P8" s="20">
        <f>L8/N8</f>
        <v>0.34502923976608185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50" t="s">
        <v>56</v>
      </c>
      <c r="C12" s="50" t="s">
        <v>56</v>
      </c>
      <c r="D12" s="50" t="s">
        <v>56</v>
      </c>
      <c r="E12" s="50" t="s">
        <v>55</v>
      </c>
      <c r="F12" s="50" t="s">
        <v>56</v>
      </c>
      <c r="G12" s="50" t="s">
        <v>56</v>
      </c>
      <c r="H12" s="50" t="s">
        <v>55</v>
      </c>
      <c r="I12" s="50" t="s">
        <v>56</v>
      </c>
      <c r="J12" s="37"/>
      <c r="K12" s="8">
        <v>4</v>
      </c>
      <c r="L12" s="8">
        <f>K12+36</f>
        <v>40</v>
      </c>
      <c r="M12" s="8">
        <v>15</v>
      </c>
      <c r="N12" s="8">
        <f>M12+152</f>
        <v>167</v>
      </c>
      <c r="O12" s="20">
        <f t="shared" si="0"/>
        <v>0.26666666666666666</v>
      </c>
      <c r="P12" s="20">
        <f t="shared" si="0"/>
        <v>0.23952095808383234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50" t="s">
        <v>56</v>
      </c>
      <c r="C14" s="50" t="s">
        <v>55</v>
      </c>
      <c r="D14" s="50" t="s">
        <v>55</v>
      </c>
      <c r="E14" s="50" t="s">
        <v>56</v>
      </c>
      <c r="F14" s="50" t="s">
        <v>56</v>
      </c>
      <c r="G14" s="50" t="s">
        <v>56</v>
      </c>
      <c r="H14" s="50" t="s">
        <v>55</v>
      </c>
      <c r="I14" s="50" t="s">
        <v>56</v>
      </c>
      <c r="J14" s="37"/>
      <c r="K14" s="8"/>
      <c r="L14" s="8">
        <f>K14+29</f>
        <v>29</v>
      </c>
      <c r="M14" s="8">
        <v>15</v>
      </c>
      <c r="N14" s="8">
        <f>M14+156</f>
        <v>171</v>
      </c>
      <c r="O14" s="20">
        <f>K14/M14</f>
        <v>0</v>
      </c>
      <c r="P14" s="20">
        <f>L14/N14</f>
        <v>0.1695906432748538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50" t="s">
        <v>56</v>
      </c>
      <c r="C18" s="50" t="s">
        <v>56</v>
      </c>
      <c r="D18" s="50" t="s">
        <v>56</v>
      </c>
      <c r="E18" s="50" t="s">
        <v>55</v>
      </c>
      <c r="F18" s="50" t="s">
        <v>56</v>
      </c>
      <c r="G18" s="50" t="s">
        <v>56</v>
      </c>
      <c r="H18" s="50" t="s">
        <v>55</v>
      </c>
      <c r="I18" s="50" t="s">
        <v>56</v>
      </c>
      <c r="J18" s="37"/>
      <c r="K18" s="8">
        <v>1</v>
      </c>
      <c r="L18" s="8">
        <f>K18+38</f>
        <v>39</v>
      </c>
      <c r="M18" s="8">
        <v>15</v>
      </c>
      <c r="N18" s="8">
        <f>M18+157</f>
        <v>172</v>
      </c>
      <c r="O18" s="20">
        <f>K18/M18</f>
        <v>0.06666666666666667</v>
      </c>
      <c r="P18" s="20">
        <f>L18/N18</f>
        <v>0.22674418604651161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49" t="s">
        <v>56</v>
      </c>
      <c r="C20" s="49" t="s">
        <v>56</v>
      </c>
      <c r="D20" s="49" t="s">
        <v>56</v>
      </c>
      <c r="E20" s="49" t="s">
        <v>55</v>
      </c>
      <c r="F20" s="49" t="s">
        <v>56</v>
      </c>
      <c r="G20" s="49" t="s">
        <v>56</v>
      </c>
      <c r="H20" s="49" t="s">
        <v>55</v>
      </c>
      <c r="I20" s="49" t="s">
        <v>55</v>
      </c>
      <c r="J20" s="37"/>
      <c r="K20" s="16">
        <v>1</v>
      </c>
      <c r="L20" s="16">
        <f>K20+49</f>
        <v>50</v>
      </c>
      <c r="M20" s="8">
        <v>15</v>
      </c>
      <c r="N20" s="8">
        <f>M20+157</f>
        <v>172</v>
      </c>
      <c r="O20" s="20">
        <f>K20/M20</f>
        <v>0.06666666666666667</v>
      </c>
      <c r="P20" s="20">
        <f>L20/N20</f>
        <v>0.29069767441860467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50" t="s">
        <v>55</v>
      </c>
      <c r="C24" s="50" t="s">
        <v>56</v>
      </c>
      <c r="D24" s="50" t="s">
        <v>56</v>
      </c>
      <c r="E24" s="50" t="s">
        <v>55</v>
      </c>
      <c r="F24" s="50" t="s">
        <v>56</v>
      </c>
      <c r="G24" s="50" t="s">
        <v>56</v>
      </c>
      <c r="H24" s="50" t="s">
        <v>55</v>
      </c>
      <c r="I24" s="50" t="s">
        <v>55</v>
      </c>
      <c r="J24" s="37"/>
      <c r="K24" s="8"/>
      <c r="L24" s="8">
        <f>K24+7</f>
        <v>7</v>
      </c>
      <c r="M24" s="16">
        <v>15</v>
      </c>
      <c r="N24" s="8">
        <f>M24+150</f>
        <v>165</v>
      </c>
      <c r="O24" s="20">
        <f>K24/M24</f>
        <v>0</v>
      </c>
      <c r="P24" s="20">
        <f>L24/N24</f>
        <v>0.04242424242424243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50" t="s">
        <v>56</v>
      </c>
      <c r="C28" s="50" t="s">
        <v>56</v>
      </c>
      <c r="D28" s="50" t="s">
        <v>56</v>
      </c>
      <c r="E28" s="50" t="s">
        <v>55</v>
      </c>
      <c r="F28" s="50" t="s">
        <v>56</v>
      </c>
      <c r="G28" s="50" t="s">
        <v>55</v>
      </c>
      <c r="H28" s="50" t="s">
        <v>55</v>
      </c>
      <c r="I28" s="50" t="s">
        <v>55</v>
      </c>
      <c r="J28" s="37"/>
      <c r="K28" s="8">
        <v>1</v>
      </c>
      <c r="L28" s="8">
        <f>K28+40</f>
        <v>41</v>
      </c>
      <c r="M28" s="8">
        <v>15</v>
      </c>
      <c r="N28" s="8">
        <f>M28+131</f>
        <v>146</v>
      </c>
      <c r="O28" s="20">
        <f aca="true" t="shared" si="1" ref="O28:P32">K28/M28</f>
        <v>0.06666666666666667</v>
      </c>
      <c r="P28" s="20">
        <f t="shared" si="1"/>
        <v>0.2808219178082192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50" t="s">
        <v>56</v>
      </c>
      <c r="C30" s="50" t="s">
        <v>55</v>
      </c>
      <c r="D30" s="50" t="s">
        <v>56</v>
      </c>
      <c r="E30" s="50" t="s">
        <v>55</v>
      </c>
      <c r="F30" s="50" t="s">
        <v>56</v>
      </c>
      <c r="G30" s="50" t="s">
        <v>56</v>
      </c>
      <c r="H30" s="50" t="s">
        <v>55</v>
      </c>
      <c r="I30" s="50" t="s">
        <v>56</v>
      </c>
      <c r="J30" s="37"/>
      <c r="K30" s="24"/>
      <c r="L30" s="24">
        <f>K30+18</f>
        <v>18</v>
      </c>
      <c r="M30" s="8">
        <v>13</v>
      </c>
      <c r="N30" s="8">
        <f>M30+99</f>
        <v>112</v>
      </c>
      <c r="O30" s="20">
        <f t="shared" si="1"/>
        <v>0</v>
      </c>
      <c r="P30" s="20">
        <f t="shared" si="1"/>
        <v>0.16071428571428573</v>
      </c>
      <c r="Q30" s="9" t="s">
        <v>20</v>
      </c>
    </row>
    <row r="31" spans="1:17" ht="10.5" customHeight="1">
      <c r="A31" s="5">
        <v>29</v>
      </c>
      <c r="B31" s="50" t="s">
        <v>56</v>
      </c>
      <c r="C31" s="50" t="s">
        <v>56</v>
      </c>
      <c r="D31" s="50" t="s">
        <v>56</v>
      </c>
      <c r="E31" s="50" t="s">
        <v>55</v>
      </c>
      <c r="F31" s="50" t="s">
        <v>56</v>
      </c>
      <c r="G31" s="50" t="s">
        <v>56</v>
      </c>
      <c r="H31" s="50" t="s">
        <v>56</v>
      </c>
      <c r="I31" s="50" t="s">
        <v>55</v>
      </c>
      <c r="J31" s="37"/>
      <c r="K31" s="24">
        <v>2</v>
      </c>
      <c r="L31" s="24">
        <f>K31+14</f>
        <v>16</v>
      </c>
      <c r="M31" s="8">
        <v>15</v>
      </c>
      <c r="N31" s="8">
        <f>M31+92</f>
        <v>107</v>
      </c>
      <c r="O31" s="20">
        <f t="shared" si="1"/>
        <v>0.13333333333333333</v>
      </c>
      <c r="P31" s="20">
        <f t="shared" si="1"/>
        <v>0.14953271028037382</v>
      </c>
      <c r="Q31" s="9" t="s">
        <v>22</v>
      </c>
    </row>
    <row r="32" spans="1:17" ht="10.5" customHeight="1">
      <c r="A32" s="5">
        <v>30</v>
      </c>
      <c r="B32" s="50" t="s">
        <v>55</v>
      </c>
      <c r="C32" s="50" t="s">
        <v>56</v>
      </c>
      <c r="D32" s="50" t="s">
        <v>56</v>
      </c>
      <c r="E32" s="50" t="s">
        <v>56</v>
      </c>
      <c r="F32" s="50" t="s">
        <v>56</v>
      </c>
      <c r="G32" s="50" t="s">
        <v>56</v>
      </c>
      <c r="H32" s="50" t="s">
        <v>55</v>
      </c>
      <c r="I32" s="50" t="s">
        <v>56</v>
      </c>
      <c r="J32" s="37"/>
      <c r="K32" s="24"/>
      <c r="L32" s="24">
        <f>K32+27</f>
        <v>27</v>
      </c>
      <c r="M32" s="16">
        <v>15</v>
      </c>
      <c r="N32" s="8">
        <f>M32+114</f>
        <v>129</v>
      </c>
      <c r="O32" s="20">
        <f t="shared" si="1"/>
        <v>0</v>
      </c>
      <c r="P32" s="20">
        <f t="shared" si="1"/>
        <v>0.20930232558139536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50" t="s">
        <v>55</v>
      </c>
      <c r="C35" s="50" t="s">
        <v>55</v>
      </c>
      <c r="D35" s="50" t="s">
        <v>55</v>
      </c>
      <c r="E35" s="50" t="s">
        <v>56</v>
      </c>
      <c r="F35" s="50" t="s">
        <v>56</v>
      </c>
      <c r="G35" s="50" t="s">
        <v>56</v>
      </c>
      <c r="H35" s="50" t="s">
        <v>55</v>
      </c>
      <c r="I35" s="50" t="s">
        <v>56</v>
      </c>
      <c r="J35" s="37"/>
      <c r="K35" s="24">
        <v>2</v>
      </c>
      <c r="L35" s="24">
        <f>K35+23</f>
        <v>25</v>
      </c>
      <c r="M35" s="8">
        <v>15</v>
      </c>
      <c r="N35" s="8">
        <f>M35+92</f>
        <v>107</v>
      </c>
      <c r="O35" s="20">
        <f>K35/M35</f>
        <v>0.13333333333333333</v>
      </c>
      <c r="P35" s="20">
        <f>L35/N35</f>
        <v>0.2336448598130841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2</v>
      </c>
      <c r="E38" s="1">
        <f t="shared" si="2"/>
        <v>8</v>
      </c>
      <c r="F38" s="1">
        <f t="shared" si="2"/>
        <v>0</v>
      </c>
      <c r="G38" s="1">
        <f t="shared" si="2"/>
        <v>1</v>
      </c>
      <c r="H38" s="1">
        <f t="shared" si="2"/>
        <v>11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9</v>
      </c>
      <c r="C39" s="1">
        <f t="shared" si="3"/>
        <v>9</v>
      </c>
      <c r="D39" s="1">
        <f t="shared" si="3"/>
        <v>10</v>
      </c>
      <c r="E39" s="1">
        <f t="shared" si="3"/>
        <v>4</v>
      </c>
      <c r="F39" s="1">
        <f t="shared" si="3"/>
        <v>12</v>
      </c>
      <c r="G39" s="1">
        <f t="shared" si="3"/>
        <v>11</v>
      </c>
      <c r="H39" s="1">
        <f t="shared" si="3"/>
        <v>1</v>
      </c>
      <c r="I39" s="1">
        <f t="shared" si="3"/>
        <v>7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0.16666666666666666</v>
      </c>
      <c r="E41" s="11">
        <f t="shared" si="5"/>
        <v>0.6666666666666666</v>
      </c>
      <c r="F41" s="11">
        <f t="shared" si="5"/>
        <v>0</v>
      </c>
      <c r="G41" s="11">
        <f t="shared" si="5"/>
        <v>0.08333333333333333</v>
      </c>
      <c r="H41" s="11">
        <f t="shared" si="5"/>
        <v>0.9166666666666666</v>
      </c>
      <c r="I41" s="11">
        <f t="shared" si="5"/>
        <v>0.4166666666666667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0.8333333333333334</v>
      </c>
      <c r="E42" s="11">
        <f t="shared" si="6"/>
        <v>0.3333333333333333</v>
      </c>
      <c r="F42" s="11">
        <f t="shared" si="6"/>
        <v>1</v>
      </c>
      <c r="G42" s="11">
        <f t="shared" si="6"/>
        <v>0.9166666666666666</v>
      </c>
      <c r="H42" s="11">
        <f t="shared" si="6"/>
        <v>0.08333333333333333</v>
      </c>
      <c r="I42" s="11">
        <f t="shared" si="6"/>
        <v>0.5833333333333334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119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55</v>
      </c>
      <c r="F2" s="15" t="s">
        <v>56</v>
      </c>
      <c r="G2" s="15" t="s">
        <v>55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14</v>
      </c>
      <c r="N2" s="8">
        <f>157+M2</f>
        <v>171</v>
      </c>
      <c r="O2" s="20">
        <f>K2/M2</f>
        <v>0.07142857142857142</v>
      </c>
      <c r="P2" s="20">
        <f>L2/N2</f>
        <v>0.2222222222222222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56</v>
      </c>
      <c r="F8" s="15" t="s">
        <v>55</v>
      </c>
      <c r="G8" s="15" t="s">
        <v>55</v>
      </c>
      <c r="H8" s="15" t="s">
        <v>55</v>
      </c>
      <c r="I8" s="15" t="s">
        <v>56</v>
      </c>
      <c r="J8" s="37"/>
      <c r="K8" s="8">
        <v>2</v>
      </c>
      <c r="L8" s="8">
        <f>K8+57</f>
        <v>59</v>
      </c>
      <c r="M8" s="8">
        <v>14</v>
      </c>
      <c r="N8" s="8">
        <f>156+M8</f>
        <v>170</v>
      </c>
      <c r="O8" s="20">
        <f>K8/M8</f>
        <v>0.14285714285714285</v>
      </c>
      <c r="P8" s="20">
        <f>L8/N8</f>
        <v>0.34705882352941175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55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55</v>
      </c>
      <c r="I12" s="15" t="s">
        <v>56</v>
      </c>
      <c r="J12" s="37"/>
      <c r="K12" s="8">
        <v>4</v>
      </c>
      <c r="L12" s="8">
        <f>K12+36</f>
        <v>40</v>
      </c>
      <c r="M12" s="8">
        <v>14</v>
      </c>
      <c r="N12" s="8">
        <f>M12+152</f>
        <v>166</v>
      </c>
      <c r="O12" s="20">
        <f t="shared" si="0"/>
        <v>0.2857142857142857</v>
      </c>
      <c r="P12" s="20">
        <f t="shared" si="0"/>
        <v>0.24096385542168675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3" t="s">
        <v>120</v>
      </c>
      <c r="E14" s="15" t="s">
        <v>55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14</v>
      </c>
      <c r="N14" s="8">
        <f>M14+156</f>
        <v>170</v>
      </c>
      <c r="O14" s="20">
        <f>K14/M14</f>
        <v>0</v>
      </c>
      <c r="P14" s="20">
        <f>L14/N14</f>
        <v>0.17058823529411765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48" t="s">
        <v>55</v>
      </c>
      <c r="C18" s="48" t="s">
        <v>56</v>
      </c>
      <c r="D18" s="48" t="s">
        <v>55</v>
      </c>
      <c r="E18" s="48" t="s">
        <v>55</v>
      </c>
      <c r="F18" s="48" t="s">
        <v>55</v>
      </c>
      <c r="G18" s="48" t="s">
        <v>55</v>
      </c>
      <c r="H18" s="48" t="s">
        <v>55</v>
      </c>
      <c r="I18" s="48" t="s">
        <v>56</v>
      </c>
      <c r="J18" s="37"/>
      <c r="K18" s="8">
        <v>1</v>
      </c>
      <c r="L18" s="8">
        <f>K18+38</f>
        <v>39</v>
      </c>
      <c r="M18" s="8">
        <v>14</v>
      </c>
      <c r="N18" s="8">
        <f>M18+157</f>
        <v>171</v>
      </c>
      <c r="O18" s="20">
        <f>K18/M18</f>
        <v>0.07142857142857142</v>
      </c>
      <c r="P18" s="20">
        <f>L18/N18</f>
        <v>0.22807017543859648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14</v>
      </c>
      <c r="N20" s="8">
        <f>M20+157</f>
        <v>171</v>
      </c>
      <c r="O20" s="20">
        <f>K20/M20</f>
        <v>0</v>
      </c>
      <c r="P20" s="20">
        <f>L20/N20</f>
        <v>0.28654970760233917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14</v>
      </c>
      <c r="N24" s="8">
        <f>M24+150</f>
        <v>164</v>
      </c>
      <c r="O24" s="20">
        <f>K24/M24</f>
        <v>0</v>
      </c>
      <c r="P24" s="20">
        <f>L24/N24</f>
        <v>0.042682926829268296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48" t="s">
        <v>55</v>
      </c>
      <c r="C28" s="48" t="s">
        <v>56</v>
      </c>
      <c r="D28" s="48" t="s">
        <v>55</v>
      </c>
      <c r="E28" s="48" t="s">
        <v>55</v>
      </c>
      <c r="F28" s="48" t="s">
        <v>55</v>
      </c>
      <c r="G28" s="48" t="s">
        <v>55</v>
      </c>
      <c r="H28" s="48" t="s">
        <v>55</v>
      </c>
      <c r="I28" s="48" t="s">
        <v>56</v>
      </c>
      <c r="J28" s="37"/>
      <c r="K28" s="8">
        <v>1</v>
      </c>
      <c r="L28" s="8">
        <f>K28+40</f>
        <v>41</v>
      </c>
      <c r="M28" s="8">
        <v>14</v>
      </c>
      <c r="N28" s="8">
        <f>M28+131</f>
        <v>145</v>
      </c>
      <c r="O28" s="20">
        <f aca="true" t="shared" si="1" ref="O28:P32">K28/M28</f>
        <v>0.07142857142857142</v>
      </c>
      <c r="P28" s="20">
        <f t="shared" si="1"/>
        <v>0.2827586206896552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3" t="s">
        <v>120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12</v>
      </c>
      <c r="N30" s="8">
        <f>M30+99</f>
        <v>111</v>
      </c>
      <c r="O30" s="20">
        <f t="shared" si="1"/>
        <v>0</v>
      </c>
      <c r="P30" s="20">
        <f t="shared" si="1"/>
        <v>0.16216216216216217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55</v>
      </c>
      <c r="E31" s="15" t="s">
        <v>55</v>
      </c>
      <c r="F31" s="15" t="s">
        <v>55</v>
      </c>
      <c r="G31" s="15" t="s">
        <v>56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14</v>
      </c>
      <c r="N31" s="8">
        <f>M31+92</f>
        <v>106</v>
      </c>
      <c r="O31" s="20">
        <f t="shared" si="1"/>
        <v>0.14285714285714285</v>
      </c>
      <c r="P31" s="20">
        <f t="shared" si="1"/>
        <v>0.1509433962264151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14</v>
      </c>
      <c r="N32" s="8">
        <f>M32+114</f>
        <v>128</v>
      </c>
      <c r="O32" s="20">
        <f t="shared" si="1"/>
        <v>0</v>
      </c>
      <c r="P32" s="20">
        <f t="shared" si="1"/>
        <v>0.2109375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56</v>
      </c>
      <c r="F35" s="15" t="s">
        <v>55</v>
      </c>
      <c r="G35" s="15" t="s">
        <v>56</v>
      </c>
      <c r="H35" s="15" t="s">
        <v>55</v>
      </c>
      <c r="I35" s="15" t="s">
        <v>56</v>
      </c>
      <c r="J35" s="37"/>
      <c r="K35" s="24">
        <v>2</v>
      </c>
      <c r="L35" s="24">
        <f>K35+23</f>
        <v>25</v>
      </c>
      <c r="M35" s="8">
        <v>14</v>
      </c>
      <c r="N35" s="8">
        <f>M35+92</f>
        <v>106</v>
      </c>
      <c r="O35" s="20">
        <f>K35/M35</f>
        <v>0.14285714285714285</v>
      </c>
      <c r="P35" s="20">
        <f>L35/N35</f>
        <v>0.2358490566037736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6</v>
      </c>
      <c r="C38" s="1">
        <f t="shared" si="2"/>
        <v>5</v>
      </c>
      <c r="D38" s="1">
        <f t="shared" si="2"/>
        <v>8</v>
      </c>
      <c r="E38" s="1">
        <f t="shared" si="2"/>
        <v>8</v>
      </c>
      <c r="F38" s="1">
        <f t="shared" si="2"/>
        <v>11</v>
      </c>
      <c r="G38" s="1">
        <f t="shared" si="2"/>
        <v>7</v>
      </c>
      <c r="H38" s="1">
        <f t="shared" si="2"/>
        <v>8</v>
      </c>
      <c r="I38" s="1">
        <f t="shared" si="2"/>
        <v>2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7</v>
      </c>
      <c r="D39" s="1">
        <f t="shared" si="3"/>
        <v>2</v>
      </c>
      <c r="E39" s="1">
        <f t="shared" si="3"/>
        <v>4</v>
      </c>
      <c r="F39" s="1">
        <f t="shared" si="3"/>
        <v>1</v>
      </c>
      <c r="G39" s="1">
        <f t="shared" si="3"/>
        <v>5</v>
      </c>
      <c r="H39" s="1">
        <f t="shared" si="3"/>
        <v>4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</v>
      </c>
      <c r="C41" s="11">
        <f t="shared" si="5"/>
        <v>0.4166666666666667</v>
      </c>
      <c r="D41" s="11">
        <f t="shared" si="5"/>
        <v>0.6666666666666666</v>
      </c>
      <c r="E41" s="11">
        <f t="shared" si="5"/>
        <v>0.6666666666666666</v>
      </c>
      <c r="F41" s="11">
        <f t="shared" si="5"/>
        <v>0.9166666666666666</v>
      </c>
      <c r="G41" s="11">
        <f t="shared" si="5"/>
        <v>0.5833333333333334</v>
      </c>
      <c r="H41" s="11">
        <f t="shared" si="5"/>
        <v>0.6666666666666666</v>
      </c>
      <c r="I41" s="11">
        <f t="shared" si="5"/>
        <v>0.16666666666666666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</v>
      </c>
      <c r="C42" s="11">
        <f t="shared" si="6"/>
        <v>0.5833333333333334</v>
      </c>
      <c r="D42" s="11">
        <f t="shared" si="6"/>
        <v>0.16666666666666666</v>
      </c>
      <c r="E42" s="11">
        <f t="shared" si="6"/>
        <v>0.3333333333333333</v>
      </c>
      <c r="F42" s="11">
        <f t="shared" si="6"/>
        <v>0.08333333333333333</v>
      </c>
      <c r="G42" s="11">
        <f t="shared" si="6"/>
        <v>0.4166666666666667</v>
      </c>
      <c r="H42" s="11">
        <f t="shared" si="6"/>
        <v>0.3333333333333333</v>
      </c>
      <c r="I42" s="11">
        <f t="shared" si="6"/>
        <v>0.8333333333333334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118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55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13</v>
      </c>
      <c r="N2" s="8">
        <f>157+M2</f>
        <v>170</v>
      </c>
      <c r="O2" s="20">
        <f>K2/M2</f>
        <v>0.07692307692307693</v>
      </c>
      <c r="P2" s="20">
        <f>L2/N2</f>
        <v>0.2235294117647059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55</v>
      </c>
      <c r="H8" s="15" t="s">
        <v>56</v>
      </c>
      <c r="I8" s="15" t="s">
        <v>55</v>
      </c>
      <c r="J8" s="37"/>
      <c r="K8" s="8">
        <v>2</v>
      </c>
      <c r="L8" s="8">
        <f>K8+57</f>
        <v>59</v>
      </c>
      <c r="M8" s="8">
        <v>13</v>
      </c>
      <c r="N8" s="8">
        <f>156+M8</f>
        <v>169</v>
      </c>
      <c r="O8" s="20">
        <f>K8/M8</f>
        <v>0.15384615384615385</v>
      </c>
      <c r="P8" s="20">
        <f>L8/N8</f>
        <v>0.34911242603550297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56</v>
      </c>
      <c r="G12" s="15" t="s">
        <v>56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13</v>
      </c>
      <c r="N12" s="8">
        <f>M12+152</f>
        <v>165</v>
      </c>
      <c r="O12" s="20">
        <f t="shared" si="0"/>
        <v>0.3076923076923077</v>
      </c>
      <c r="P12" s="20">
        <f t="shared" si="0"/>
        <v>0.24242424242424243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/>
      <c r="L14" s="8">
        <f>K14+29</f>
        <v>29</v>
      </c>
      <c r="M14" s="8">
        <v>13</v>
      </c>
      <c r="N14" s="8">
        <f>M14+156</f>
        <v>169</v>
      </c>
      <c r="O14" s="20">
        <f>K14/M14</f>
        <v>0</v>
      </c>
      <c r="P14" s="20">
        <f>L14/N14</f>
        <v>0.17159763313609466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/>
      <c r="K18" s="8">
        <v>1</v>
      </c>
      <c r="L18" s="8">
        <f>K18+38</f>
        <v>39</v>
      </c>
      <c r="M18" s="8">
        <v>13</v>
      </c>
      <c r="N18" s="8">
        <f>M18+157</f>
        <v>170</v>
      </c>
      <c r="O18" s="20">
        <f>K18/M18</f>
        <v>0.07692307692307693</v>
      </c>
      <c r="P18" s="20">
        <f>L18/N18</f>
        <v>0.22941176470588234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13</v>
      </c>
      <c r="N20" s="8">
        <f>M20+157</f>
        <v>170</v>
      </c>
      <c r="O20" s="20">
        <f>K20/M20</f>
        <v>0</v>
      </c>
      <c r="P20" s="20">
        <f>L20/N20</f>
        <v>0.28823529411764703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13</v>
      </c>
      <c r="N24" s="8">
        <f>M24+150</f>
        <v>163</v>
      </c>
      <c r="O24" s="20">
        <f>K24/M24</f>
        <v>0</v>
      </c>
      <c r="P24" s="20">
        <f>L24/N24</f>
        <v>0.04294478527607362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55</v>
      </c>
      <c r="E28" s="15" t="s">
        <v>55</v>
      </c>
      <c r="F28" s="15" t="s">
        <v>55</v>
      </c>
      <c r="G28" s="15" t="s">
        <v>55</v>
      </c>
      <c r="H28" s="15" t="s">
        <v>56</v>
      </c>
      <c r="I28" s="15" t="s">
        <v>55</v>
      </c>
      <c r="J28" s="37"/>
      <c r="K28" s="8"/>
      <c r="L28" s="8">
        <f>K28+40</f>
        <v>40</v>
      </c>
      <c r="M28" s="8">
        <v>13</v>
      </c>
      <c r="N28" s="8">
        <f>M28+131</f>
        <v>144</v>
      </c>
      <c r="O28" s="20">
        <f aca="true" t="shared" si="1" ref="O28:P32">K28/M28</f>
        <v>0</v>
      </c>
      <c r="P28" s="20">
        <f t="shared" si="1"/>
        <v>0.2777777777777778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56</v>
      </c>
      <c r="F30" s="15" t="s">
        <v>55</v>
      </c>
      <c r="G30" s="15" t="s">
        <v>55</v>
      </c>
      <c r="H30" s="15" t="s">
        <v>56</v>
      </c>
      <c r="I30" s="15" t="s">
        <v>55</v>
      </c>
      <c r="J30" s="37"/>
      <c r="K30" s="24"/>
      <c r="L30" s="24">
        <f>K30+18</f>
        <v>18</v>
      </c>
      <c r="M30" s="8">
        <v>11</v>
      </c>
      <c r="N30" s="8">
        <f>M30+99</f>
        <v>110</v>
      </c>
      <c r="O30" s="20">
        <f t="shared" si="1"/>
        <v>0</v>
      </c>
      <c r="P30" s="20">
        <f t="shared" si="1"/>
        <v>0.16363636363636364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55</v>
      </c>
      <c r="G31" s="15" t="s">
        <v>55</v>
      </c>
      <c r="H31" s="15" t="s">
        <v>56</v>
      </c>
      <c r="I31" s="15" t="s">
        <v>55</v>
      </c>
      <c r="J31" s="37"/>
      <c r="K31" s="24">
        <v>2</v>
      </c>
      <c r="L31" s="24">
        <f>K31+14</f>
        <v>16</v>
      </c>
      <c r="M31" s="8">
        <v>13</v>
      </c>
      <c r="N31" s="8">
        <f>M31+92</f>
        <v>105</v>
      </c>
      <c r="O31" s="20">
        <f t="shared" si="1"/>
        <v>0.15384615384615385</v>
      </c>
      <c r="P31" s="20">
        <f t="shared" si="1"/>
        <v>0.1523809523809524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56</v>
      </c>
      <c r="H32" s="15" t="s">
        <v>55</v>
      </c>
      <c r="I32" s="15" t="s">
        <v>67</v>
      </c>
      <c r="J32" s="37"/>
      <c r="K32" s="24"/>
      <c r="L32" s="24">
        <f>K32+27</f>
        <v>27</v>
      </c>
      <c r="M32" s="16">
        <v>13</v>
      </c>
      <c r="N32" s="8">
        <f>M32+114</f>
        <v>127</v>
      </c>
      <c r="O32" s="20">
        <f t="shared" si="1"/>
        <v>0</v>
      </c>
      <c r="P32" s="20">
        <f t="shared" si="1"/>
        <v>0.2125984251968504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2</v>
      </c>
      <c r="L35" s="24">
        <f>K35+23</f>
        <v>25</v>
      </c>
      <c r="M35" s="8">
        <v>13</v>
      </c>
      <c r="N35" s="8">
        <f>M35+92</f>
        <v>105</v>
      </c>
      <c r="O35" s="20">
        <f>K35/M35</f>
        <v>0.15384615384615385</v>
      </c>
      <c r="P35" s="20">
        <f>L35/N35</f>
        <v>0.23809523809523808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3</v>
      </c>
      <c r="E38" s="1">
        <f t="shared" si="2"/>
        <v>8</v>
      </c>
      <c r="F38" s="1">
        <f t="shared" si="2"/>
        <v>8</v>
      </c>
      <c r="G38" s="1">
        <f t="shared" si="2"/>
        <v>8</v>
      </c>
      <c r="H38" s="1">
        <f t="shared" si="2"/>
        <v>6</v>
      </c>
      <c r="I38" s="1">
        <f t="shared" si="2"/>
        <v>10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7</v>
      </c>
      <c r="D39" s="1">
        <f t="shared" si="3"/>
        <v>9</v>
      </c>
      <c r="E39" s="1">
        <f t="shared" si="3"/>
        <v>4</v>
      </c>
      <c r="F39" s="1">
        <f t="shared" si="3"/>
        <v>4</v>
      </c>
      <c r="G39" s="1">
        <f t="shared" si="3"/>
        <v>4</v>
      </c>
      <c r="H39" s="1">
        <f t="shared" si="3"/>
        <v>6</v>
      </c>
      <c r="I39" s="1">
        <f t="shared" si="3"/>
        <v>1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0.4166666666666667</v>
      </c>
      <c r="C41" s="11">
        <f t="shared" si="5"/>
        <v>0.4166666666666667</v>
      </c>
      <c r="D41" s="11">
        <f t="shared" si="5"/>
        <v>0.25</v>
      </c>
      <c r="E41" s="11">
        <f t="shared" si="5"/>
        <v>0.6666666666666666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0.5</v>
      </c>
      <c r="I41" s="11">
        <f t="shared" si="5"/>
        <v>0.8333333333333334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0.5833333333333334</v>
      </c>
      <c r="C42" s="11">
        <f t="shared" si="6"/>
        <v>0.5833333333333334</v>
      </c>
      <c r="D42" s="11">
        <f t="shared" si="6"/>
        <v>0.75</v>
      </c>
      <c r="E42" s="11">
        <f t="shared" si="6"/>
        <v>0.3333333333333333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0.5</v>
      </c>
      <c r="I42" s="11">
        <f t="shared" si="6"/>
        <v>0.08333333333333333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5" sqref="M1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56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12</v>
      </c>
      <c r="N2" s="8">
        <f>157+M2</f>
        <v>169</v>
      </c>
      <c r="O2" s="20">
        <f>K2/M2</f>
        <v>0.08333333333333333</v>
      </c>
      <c r="P2" s="20">
        <f>L2/N2</f>
        <v>0.22485207100591717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56</v>
      </c>
      <c r="H8" s="15" t="s">
        <v>56</v>
      </c>
      <c r="I8" s="15" t="s">
        <v>55</v>
      </c>
      <c r="J8" s="37"/>
      <c r="K8" s="8">
        <v>2</v>
      </c>
      <c r="L8" s="8">
        <f>K8+57</f>
        <v>59</v>
      </c>
      <c r="M8" s="8">
        <v>12</v>
      </c>
      <c r="N8" s="8">
        <f>156+M8</f>
        <v>168</v>
      </c>
      <c r="O8" s="20">
        <f>K8/M8</f>
        <v>0.16666666666666666</v>
      </c>
      <c r="P8" s="20">
        <f>L8/N8</f>
        <v>0.35119047619047616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55</v>
      </c>
      <c r="D12" s="15" t="s">
        <v>56</v>
      </c>
      <c r="E12" s="15" t="s">
        <v>55</v>
      </c>
      <c r="F12" s="15" t="s">
        <v>55</v>
      </c>
      <c r="G12" s="15" t="s">
        <v>56</v>
      </c>
      <c r="H12" s="15" t="s">
        <v>55</v>
      </c>
      <c r="I12" s="15" t="s">
        <v>55</v>
      </c>
      <c r="J12" s="37"/>
      <c r="K12" s="8">
        <v>4</v>
      </c>
      <c r="L12" s="8">
        <f>K12+36</f>
        <v>40</v>
      </c>
      <c r="M12" s="8">
        <v>12</v>
      </c>
      <c r="N12" s="8">
        <f>M12+152</f>
        <v>164</v>
      </c>
      <c r="O12" s="20">
        <f t="shared" si="0"/>
        <v>0.3333333333333333</v>
      </c>
      <c r="P12" s="20">
        <f t="shared" si="0"/>
        <v>0.24390243902439024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55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12</v>
      </c>
      <c r="N14" s="8">
        <f>M14+156</f>
        <v>168</v>
      </c>
      <c r="O14" s="20">
        <f>K14/M14</f>
        <v>0</v>
      </c>
      <c r="P14" s="20">
        <f>L14/N14</f>
        <v>0.17261904761904762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55</v>
      </c>
      <c r="F18" s="15" t="s">
        <v>55</v>
      </c>
      <c r="G18" s="15" t="s">
        <v>56</v>
      </c>
      <c r="H18" s="15" t="s">
        <v>55</v>
      </c>
      <c r="I18" s="15" t="s">
        <v>56</v>
      </c>
      <c r="J18" s="37"/>
      <c r="K18" s="8">
        <v>1</v>
      </c>
      <c r="L18" s="8">
        <f>K18+38</f>
        <v>39</v>
      </c>
      <c r="M18" s="8">
        <v>12</v>
      </c>
      <c r="N18" s="8">
        <f>M18+157</f>
        <v>169</v>
      </c>
      <c r="O18" s="20">
        <f>K18/M18</f>
        <v>0.08333333333333333</v>
      </c>
      <c r="P18" s="20">
        <f>L18/N18</f>
        <v>0.23076923076923078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12</v>
      </c>
      <c r="N20" s="8">
        <f>M20+157</f>
        <v>169</v>
      </c>
      <c r="O20" s="20">
        <f>K20/M20</f>
        <v>0</v>
      </c>
      <c r="P20" s="20">
        <f>L20/N20</f>
        <v>0.28994082840236685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12</v>
      </c>
      <c r="N24" s="8">
        <f>M24+150</f>
        <v>162</v>
      </c>
      <c r="O24" s="20">
        <f>K24/M24</f>
        <v>0</v>
      </c>
      <c r="P24" s="20">
        <f>L24/N24</f>
        <v>0.043209876543209874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63</v>
      </c>
      <c r="F28" s="15" t="s">
        <v>56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12</v>
      </c>
      <c r="N28" s="8">
        <f>M28+131</f>
        <v>143</v>
      </c>
      <c r="O28" s="20">
        <f aca="true" t="shared" si="1" ref="O28:P32">K28/M28</f>
        <v>0</v>
      </c>
      <c r="P28" s="20">
        <f t="shared" si="1"/>
        <v>0.27972027972027974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10</v>
      </c>
      <c r="N30" s="8">
        <f>M30+99</f>
        <v>109</v>
      </c>
      <c r="O30" s="20">
        <f t="shared" si="1"/>
        <v>0</v>
      </c>
      <c r="P30" s="20">
        <f t="shared" si="1"/>
        <v>0.1651376146788991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56</v>
      </c>
      <c r="F31" s="15" t="s">
        <v>56</v>
      </c>
      <c r="G31" s="15" t="s">
        <v>56</v>
      </c>
      <c r="H31" s="15" t="s">
        <v>56</v>
      </c>
      <c r="I31" s="15" t="s">
        <v>56</v>
      </c>
      <c r="J31" s="37"/>
      <c r="K31" s="24">
        <v>2</v>
      </c>
      <c r="L31" s="24">
        <f>K31+14</f>
        <v>16</v>
      </c>
      <c r="M31" s="8">
        <v>12</v>
      </c>
      <c r="N31" s="8">
        <f>M31+92</f>
        <v>104</v>
      </c>
      <c r="O31" s="20">
        <f t="shared" si="1"/>
        <v>0.16666666666666666</v>
      </c>
      <c r="P31" s="20">
        <f t="shared" si="1"/>
        <v>0.15384615384615385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12</v>
      </c>
      <c r="N32" s="8">
        <f>M32+114</f>
        <v>126</v>
      </c>
      <c r="O32" s="20">
        <f t="shared" si="1"/>
        <v>0</v>
      </c>
      <c r="P32" s="20">
        <f t="shared" si="1"/>
        <v>0.21428571428571427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55</v>
      </c>
      <c r="J35" s="37"/>
      <c r="K35" s="24">
        <v>2</v>
      </c>
      <c r="L35" s="24">
        <f>K35+23</f>
        <v>25</v>
      </c>
      <c r="M35" s="8">
        <v>12</v>
      </c>
      <c r="N35" s="8">
        <f>M35+92</f>
        <v>104</v>
      </c>
      <c r="O35" s="20">
        <f>K35/M35</f>
        <v>0.16666666666666666</v>
      </c>
      <c r="P35" s="20">
        <f>L35/N35</f>
        <v>0.2403846153846154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</v>
      </c>
      <c r="C38" s="1">
        <f t="shared" si="2"/>
        <v>10</v>
      </c>
      <c r="D38" s="1">
        <f t="shared" si="2"/>
        <v>9</v>
      </c>
      <c r="E38" s="1">
        <f t="shared" si="2"/>
        <v>3</v>
      </c>
      <c r="F38" s="1">
        <f t="shared" si="2"/>
        <v>5</v>
      </c>
      <c r="G38" s="1">
        <f t="shared" si="2"/>
        <v>1</v>
      </c>
      <c r="H38" s="1">
        <f t="shared" si="2"/>
        <v>3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1</v>
      </c>
      <c r="D39" s="1">
        <f t="shared" si="3"/>
        <v>2</v>
      </c>
      <c r="E39" s="1">
        <f t="shared" si="3"/>
        <v>7</v>
      </c>
      <c r="F39" s="1">
        <f t="shared" si="3"/>
        <v>6</v>
      </c>
      <c r="G39" s="1">
        <f t="shared" si="3"/>
        <v>10</v>
      </c>
      <c r="H39" s="1">
        <f t="shared" si="3"/>
        <v>8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0.09090909090909091</v>
      </c>
      <c r="C41" s="11">
        <f t="shared" si="5"/>
        <v>0.9090909090909091</v>
      </c>
      <c r="D41" s="11">
        <f t="shared" si="5"/>
        <v>0.8181818181818182</v>
      </c>
      <c r="E41" s="11">
        <f t="shared" si="5"/>
        <v>0.2727272727272727</v>
      </c>
      <c r="F41" s="11">
        <f t="shared" si="5"/>
        <v>0.45454545454545453</v>
      </c>
      <c r="G41" s="11">
        <f t="shared" si="5"/>
        <v>0.09090909090909091</v>
      </c>
      <c r="H41" s="11">
        <f t="shared" si="5"/>
        <v>0.2727272727272727</v>
      </c>
      <c r="I41" s="11">
        <f t="shared" si="5"/>
        <v>0.45454545454545453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0.9090909090909091</v>
      </c>
      <c r="C42" s="11">
        <f t="shared" si="6"/>
        <v>0.09090909090909091</v>
      </c>
      <c r="D42" s="11">
        <f t="shared" si="6"/>
        <v>0.18181818181818182</v>
      </c>
      <c r="E42" s="11">
        <f t="shared" si="6"/>
        <v>0.6363636363636364</v>
      </c>
      <c r="F42" s="11">
        <f t="shared" si="6"/>
        <v>0.5454545454545454</v>
      </c>
      <c r="G42" s="11">
        <f t="shared" si="6"/>
        <v>0.9090909090909091</v>
      </c>
      <c r="H42" s="11">
        <f t="shared" si="6"/>
        <v>0.7272727272727273</v>
      </c>
      <c r="I42" s="11">
        <f t="shared" si="6"/>
        <v>0.5454545454545454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8" sqref="M1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6</v>
      </c>
      <c r="L2" s="8">
        <f>K2+37</f>
        <v>43</v>
      </c>
      <c r="M2" s="8">
        <v>38</v>
      </c>
      <c r="N2" s="8">
        <f>157+M2</f>
        <v>195</v>
      </c>
      <c r="O2" s="20">
        <f>K2/M2</f>
        <v>0.15789473684210525</v>
      </c>
      <c r="P2" s="20">
        <f>L2/N2</f>
        <v>0.2205128205128205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56</v>
      </c>
      <c r="E8" s="15" t="s">
        <v>55</v>
      </c>
      <c r="F8" s="15" t="s">
        <v>56</v>
      </c>
      <c r="G8" s="15" t="s">
        <v>55</v>
      </c>
      <c r="H8" s="15" t="s">
        <v>55</v>
      </c>
      <c r="I8" s="15" t="s">
        <v>55</v>
      </c>
      <c r="J8" s="37"/>
      <c r="K8" s="8">
        <v>5</v>
      </c>
      <c r="L8" s="8">
        <f>K8+57</f>
        <v>62</v>
      </c>
      <c r="M8" s="8">
        <v>36</v>
      </c>
      <c r="N8" s="8">
        <f>156+M8</f>
        <v>192</v>
      </c>
      <c r="O8" s="20">
        <f>K8/M8</f>
        <v>0.1388888888888889</v>
      </c>
      <c r="P8" s="20">
        <f>L8/N8</f>
        <v>0.3229166666666667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56</v>
      </c>
      <c r="E14" s="15" t="s">
        <v>56</v>
      </c>
      <c r="F14" s="15" t="s">
        <v>56</v>
      </c>
      <c r="G14" s="15" t="s">
        <v>55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37</v>
      </c>
      <c r="N14" s="8">
        <f>M14+156</f>
        <v>193</v>
      </c>
      <c r="O14" s="20">
        <f>K14/M14</f>
        <v>0.02702702702702703</v>
      </c>
      <c r="P14" s="20">
        <f>L14/N14</f>
        <v>0.15544041450777202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16</v>
      </c>
      <c r="N17" s="8">
        <f>M17+111</f>
        <v>127</v>
      </c>
      <c r="O17" s="20">
        <f>K17/M17</f>
        <v>0.125</v>
      </c>
      <c r="P17" s="20">
        <f>L17/N17</f>
        <v>0.1732283464566929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>
        <v>5</v>
      </c>
      <c r="L18" s="8">
        <f>K18+38</f>
        <v>43</v>
      </c>
      <c r="M18" s="8">
        <v>38</v>
      </c>
      <c r="N18" s="8">
        <f>M18+157</f>
        <v>195</v>
      </c>
      <c r="O18" s="20">
        <f>K18/M18</f>
        <v>0.13157894736842105</v>
      </c>
      <c r="P18" s="20">
        <f>L18/N18</f>
        <v>0.2205128205128205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52" t="s">
        <v>55</v>
      </c>
      <c r="C20" s="52" t="s">
        <v>56</v>
      </c>
      <c r="D20" s="52" t="s">
        <v>56</v>
      </c>
      <c r="E20" s="52" t="s">
        <v>56</v>
      </c>
      <c r="F20" s="52" t="s">
        <v>55</v>
      </c>
      <c r="G20" s="52" t="s">
        <v>55</v>
      </c>
      <c r="H20" s="52" t="s">
        <v>55</v>
      </c>
      <c r="I20" s="52" t="s">
        <v>55</v>
      </c>
      <c r="J20" s="37"/>
      <c r="K20" s="16">
        <v>5</v>
      </c>
      <c r="L20" s="16">
        <f>K20+49</f>
        <v>54</v>
      </c>
      <c r="M20" s="8">
        <v>38</v>
      </c>
      <c r="N20" s="8">
        <f>M20+157</f>
        <v>195</v>
      </c>
      <c r="O20" s="20">
        <f>K20/M20</f>
        <v>0.13157894736842105</v>
      </c>
      <c r="P20" s="20">
        <f>L20/N20</f>
        <v>0.27692307692307694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52" t="s">
        <v>55</v>
      </c>
      <c r="C24" s="52" t="s">
        <v>56</v>
      </c>
      <c r="D24" s="52" t="s">
        <v>56</v>
      </c>
      <c r="E24" s="52" t="s">
        <v>56</v>
      </c>
      <c r="F24" s="52" t="s">
        <v>55</v>
      </c>
      <c r="G24" s="52" t="s">
        <v>55</v>
      </c>
      <c r="H24" s="52" t="s">
        <v>55</v>
      </c>
      <c r="I24" s="52" t="s">
        <v>55</v>
      </c>
      <c r="J24" s="38"/>
      <c r="K24" s="8">
        <v>3</v>
      </c>
      <c r="L24" s="8">
        <f>K24+7</f>
        <v>10</v>
      </c>
      <c r="M24" s="16">
        <v>36</v>
      </c>
      <c r="N24" s="8">
        <f>M24+150</f>
        <v>186</v>
      </c>
      <c r="O24" s="20">
        <f>K24/M24</f>
        <v>0.08333333333333333</v>
      </c>
      <c r="P24" s="20">
        <f>L24/N24</f>
        <v>0.053763440860215055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56</v>
      </c>
      <c r="F28" s="15" t="s">
        <v>56</v>
      </c>
      <c r="G28" s="15" t="s">
        <v>55</v>
      </c>
      <c r="H28" s="15" t="s">
        <v>56</v>
      </c>
      <c r="I28" s="15" t="s">
        <v>55</v>
      </c>
      <c r="J28" s="37"/>
      <c r="K28" s="8">
        <v>3</v>
      </c>
      <c r="L28" s="8">
        <f>K28+40</f>
        <v>43</v>
      </c>
      <c r="M28" s="8">
        <v>34</v>
      </c>
      <c r="N28" s="8">
        <f>M28+131</f>
        <v>165</v>
      </c>
      <c r="O28" s="20">
        <f aca="true" t="shared" si="1" ref="O28:P32">K28/M28</f>
        <v>0.08823529411764706</v>
      </c>
      <c r="P28" s="20">
        <f t="shared" si="1"/>
        <v>0.2606060606060606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55</v>
      </c>
      <c r="J30" s="37"/>
      <c r="K30" s="24">
        <v>3</v>
      </c>
      <c r="L30" s="24">
        <f>K30+18</f>
        <v>21</v>
      </c>
      <c r="M30" s="8">
        <v>34</v>
      </c>
      <c r="N30" s="8">
        <f>M30+99</f>
        <v>133</v>
      </c>
      <c r="O30" s="20">
        <f t="shared" si="1"/>
        <v>0.08823529411764706</v>
      </c>
      <c r="P30" s="20">
        <f t="shared" si="1"/>
        <v>0.15789473684210525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56</v>
      </c>
      <c r="I31" s="3" t="s">
        <v>144</v>
      </c>
      <c r="J31" s="37"/>
      <c r="K31" s="24">
        <v>4</v>
      </c>
      <c r="L31" s="24">
        <f>K31+14</f>
        <v>18</v>
      </c>
      <c r="M31" s="8">
        <v>38</v>
      </c>
      <c r="N31" s="8">
        <f>M31+92</f>
        <v>130</v>
      </c>
      <c r="O31" s="20">
        <f t="shared" si="1"/>
        <v>0.10526315789473684</v>
      </c>
      <c r="P31" s="20">
        <f t="shared" si="1"/>
        <v>0.13846153846153847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56</v>
      </c>
      <c r="J32" s="37"/>
      <c r="K32" s="24">
        <v>3</v>
      </c>
      <c r="L32" s="24">
        <v>30</v>
      </c>
      <c r="M32" s="16">
        <v>38</v>
      </c>
      <c r="N32" s="8">
        <f>M32+114</f>
        <v>152</v>
      </c>
      <c r="O32" s="20">
        <f t="shared" si="1"/>
        <v>0.07894736842105263</v>
      </c>
      <c r="P32" s="20">
        <f t="shared" si="1"/>
        <v>0.19736842105263158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56</v>
      </c>
      <c r="E35" s="15" t="s">
        <v>56</v>
      </c>
      <c r="F35" s="15" t="s">
        <v>56</v>
      </c>
      <c r="G35" s="15" t="s">
        <v>56</v>
      </c>
      <c r="H35" s="15" t="s">
        <v>56</v>
      </c>
      <c r="I35" s="15" t="s">
        <v>56</v>
      </c>
      <c r="J35" s="37"/>
      <c r="K35" s="24">
        <v>4</v>
      </c>
      <c r="L35" s="24">
        <f>K35+23</f>
        <v>27</v>
      </c>
      <c r="M35" s="8">
        <v>38</v>
      </c>
      <c r="N35" s="8">
        <f>M35+92</f>
        <v>130</v>
      </c>
      <c r="O35" s="20">
        <f>K35/M35</f>
        <v>0.10526315789473684</v>
      </c>
      <c r="P35" s="20">
        <f>L35/N35</f>
        <v>0.2076923076923077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6</v>
      </c>
      <c r="C38" s="1">
        <f t="shared" si="2"/>
        <v>5</v>
      </c>
      <c r="D38" s="1">
        <f t="shared" si="2"/>
        <v>0</v>
      </c>
      <c r="E38" s="1">
        <f t="shared" si="2"/>
        <v>4</v>
      </c>
      <c r="F38" s="1">
        <f t="shared" si="2"/>
        <v>4</v>
      </c>
      <c r="G38" s="1">
        <f t="shared" si="2"/>
        <v>8</v>
      </c>
      <c r="H38" s="1">
        <f t="shared" si="2"/>
        <v>5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5</v>
      </c>
      <c r="C39" s="1">
        <f t="shared" si="3"/>
        <v>6</v>
      </c>
      <c r="D39" s="1">
        <f t="shared" si="3"/>
        <v>11</v>
      </c>
      <c r="E39" s="1">
        <f t="shared" si="3"/>
        <v>7</v>
      </c>
      <c r="F39" s="1">
        <f t="shared" si="3"/>
        <v>7</v>
      </c>
      <c r="G39" s="1">
        <f t="shared" si="3"/>
        <v>3</v>
      </c>
      <c r="H39" s="1">
        <f t="shared" si="3"/>
        <v>6</v>
      </c>
      <c r="I39" s="1">
        <f t="shared" si="3"/>
        <v>3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0.5454545454545454</v>
      </c>
      <c r="C41" s="11">
        <f t="shared" si="5"/>
        <v>0.45454545454545453</v>
      </c>
      <c r="D41" s="11">
        <f t="shared" si="5"/>
        <v>0</v>
      </c>
      <c r="E41" s="11">
        <f t="shared" si="5"/>
        <v>0.36363636363636365</v>
      </c>
      <c r="F41" s="11">
        <f t="shared" si="5"/>
        <v>0.36363636363636365</v>
      </c>
      <c r="G41" s="11">
        <f t="shared" si="5"/>
        <v>0.7272727272727273</v>
      </c>
      <c r="H41" s="11">
        <f t="shared" si="5"/>
        <v>0.45454545454545453</v>
      </c>
      <c r="I41" s="11">
        <f t="shared" si="5"/>
        <v>0.6363636363636364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0.45454545454545453</v>
      </c>
      <c r="C42" s="11">
        <f t="shared" si="6"/>
        <v>0.5454545454545454</v>
      </c>
      <c r="D42" s="11">
        <f t="shared" si="6"/>
        <v>1</v>
      </c>
      <c r="E42" s="11">
        <f t="shared" si="6"/>
        <v>0.6363636363636364</v>
      </c>
      <c r="F42" s="11">
        <f t="shared" si="6"/>
        <v>0.6363636363636364</v>
      </c>
      <c r="G42" s="11">
        <f t="shared" si="6"/>
        <v>0.2727272727272727</v>
      </c>
      <c r="H42" s="11">
        <f t="shared" si="6"/>
        <v>0.5454545454545454</v>
      </c>
      <c r="I42" s="11">
        <f t="shared" si="6"/>
        <v>0.2727272727272727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C31" sqref="C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117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56</v>
      </c>
      <c r="I2" s="15" t="s">
        <v>56</v>
      </c>
      <c r="J2" s="37" t="s">
        <v>69</v>
      </c>
      <c r="K2" s="8">
        <v>1</v>
      </c>
      <c r="L2" s="8">
        <f>K2+37</f>
        <v>38</v>
      </c>
      <c r="M2" s="8">
        <v>11</v>
      </c>
      <c r="N2" s="8">
        <f>157+M2</f>
        <v>168</v>
      </c>
      <c r="O2" s="20">
        <f>K2/M2</f>
        <v>0.09090909090909091</v>
      </c>
      <c r="P2" s="20">
        <f>L2/N2</f>
        <v>0.2261904761904762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55</v>
      </c>
      <c r="F8" s="15" t="s">
        <v>55</v>
      </c>
      <c r="G8" s="15" t="s">
        <v>55</v>
      </c>
      <c r="H8" s="15" t="s">
        <v>56</v>
      </c>
      <c r="I8" s="15" t="s">
        <v>55</v>
      </c>
      <c r="J8" s="37" t="s">
        <v>68</v>
      </c>
      <c r="K8" s="8">
        <v>2</v>
      </c>
      <c r="L8" s="8">
        <f>K8+57</f>
        <v>59</v>
      </c>
      <c r="M8" s="8">
        <v>11</v>
      </c>
      <c r="N8" s="8">
        <f>156+M8</f>
        <v>167</v>
      </c>
      <c r="O8" s="20">
        <f>K8/M8</f>
        <v>0.18181818181818182</v>
      </c>
      <c r="P8" s="20">
        <f>L8/N8</f>
        <v>0.3532934131736527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56</v>
      </c>
      <c r="H12" s="15" t="s">
        <v>56</v>
      </c>
      <c r="I12" s="15" t="s">
        <v>56</v>
      </c>
      <c r="J12" s="37" t="s">
        <v>68</v>
      </c>
      <c r="K12" s="8">
        <v>4</v>
      </c>
      <c r="L12" s="8">
        <f>K12+36</f>
        <v>40</v>
      </c>
      <c r="M12" s="8">
        <v>11</v>
      </c>
      <c r="N12" s="8">
        <f>M12+152</f>
        <v>163</v>
      </c>
      <c r="O12" s="20">
        <f t="shared" si="0"/>
        <v>0.36363636363636365</v>
      </c>
      <c r="P12" s="20">
        <f t="shared" si="0"/>
        <v>0.24539877300613497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55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 t="s">
        <v>69</v>
      </c>
      <c r="K14" s="8"/>
      <c r="L14" s="8">
        <f>K14+29</f>
        <v>29</v>
      </c>
      <c r="M14" s="8">
        <v>11</v>
      </c>
      <c r="N14" s="8">
        <f>M14+156</f>
        <v>167</v>
      </c>
      <c r="O14" s="20">
        <f>K14/M14</f>
        <v>0</v>
      </c>
      <c r="P14" s="20">
        <f>L14/N14</f>
        <v>0.17365269461077845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68</v>
      </c>
      <c r="C18" s="15" t="s">
        <v>68</v>
      </c>
      <c r="D18" s="15" t="s">
        <v>68</v>
      </c>
      <c r="E18" s="15" t="s">
        <v>68</v>
      </c>
      <c r="F18" s="15" t="s">
        <v>55</v>
      </c>
      <c r="G18" s="15" t="s">
        <v>55</v>
      </c>
      <c r="H18" s="15" t="s">
        <v>68</v>
      </c>
      <c r="I18" s="15" t="s">
        <v>68</v>
      </c>
      <c r="J18" s="37" t="s">
        <v>68</v>
      </c>
      <c r="K18" s="8">
        <v>1</v>
      </c>
      <c r="L18" s="8">
        <f>K18+38</f>
        <v>39</v>
      </c>
      <c r="M18" s="8">
        <v>11</v>
      </c>
      <c r="N18" s="8">
        <f>M18+157</f>
        <v>168</v>
      </c>
      <c r="O18" s="20">
        <f>K18/M18</f>
        <v>0.09090909090909091</v>
      </c>
      <c r="P18" s="20">
        <f>L18/N18</f>
        <v>0.23214285714285715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56</v>
      </c>
      <c r="F20" s="15" t="s">
        <v>55</v>
      </c>
      <c r="G20" s="15" t="s">
        <v>56</v>
      </c>
      <c r="H20" s="15" t="s">
        <v>56</v>
      </c>
      <c r="I20" s="15" t="s">
        <v>63</v>
      </c>
      <c r="J20" s="37" t="s">
        <v>69</v>
      </c>
      <c r="K20" s="16"/>
      <c r="L20" s="16">
        <f>K20+49</f>
        <v>49</v>
      </c>
      <c r="M20" s="8">
        <v>11</v>
      </c>
      <c r="N20" s="8">
        <f>M20+157</f>
        <v>168</v>
      </c>
      <c r="O20" s="20">
        <f>K20/M20</f>
        <v>0</v>
      </c>
      <c r="P20" s="20">
        <f>L20/N20</f>
        <v>0.2916666666666667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 t="s">
        <v>69</v>
      </c>
      <c r="K24" s="8"/>
      <c r="L24" s="8">
        <f>K24+7</f>
        <v>7</v>
      </c>
      <c r="M24" s="16">
        <v>11</v>
      </c>
      <c r="N24" s="8">
        <f>M24+150</f>
        <v>161</v>
      </c>
      <c r="O24" s="20">
        <f>K24/M24</f>
        <v>0</v>
      </c>
      <c r="P24" s="20">
        <f>L24/N24</f>
        <v>0.043478260869565216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56</v>
      </c>
      <c r="F28" s="15" t="s">
        <v>55</v>
      </c>
      <c r="G28" s="15" t="s">
        <v>55</v>
      </c>
      <c r="H28" s="15" t="s">
        <v>55</v>
      </c>
      <c r="I28" s="15" t="s">
        <v>55</v>
      </c>
      <c r="J28" s="37" t="s">
        <v>69</v>
      </c>
      <c r="K28" s="8"/>
      <c r="L28" s="8">
        <f>K28+40</f>
        <v>40</v>
      </c>
      <c r="M28" s="8">
        <v>11</v>
      </c>
      <c r="N28" s="8">
        <f>M28+131</f>
        <v>142</v>
      </c>
      <c r="O28" s="20">
        <f aca="true" t="shared" si="1" ref="O28:P32">K28/M28</f>
        <v>0</v>
      </c>
      <c r="P28" s="20">
        <f t="shared" si="1"/>
        <v>0.28169014084507044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56</v>
      </c>
      <c r="D30" s="15" t="s">
        <v>56</v>
      </c>
      <c r="E30" s="15" t="s">
        <v>55</v>
      </c>
      <c r="F30" s="15" t="s">
        <v>55</v>
      </c>
      <c r="G30" s="15" t="s">
        <v>55</v>
      </c>
      <c r="H30" s="15" t="s">
        <v>68</v>
      </c>
      <c r="I30" s="15" t="s">
        <v>68</v>
      </c>
      <c r="J30" s="37" t="s">
        <v>68</v>
      </c>
      <c r="K30" s="24"/>
      <c r="L30" s="24">
        <f>K30+18</f>
        <v>18</v>
      </c>
      <c r="M30" s="8">
        <v>10</v>
      </c>
      <c r="N30" s="8">
        <f>M30+99</f>
        <v>109</v>
      </c>
      <c r="O30" s="20">
        <f t="shared" si="1"/>
        <v>0</v>
      </c>
      <c r="P30" s="20">
        <f t="shared" si="1"/>
        <v>0.1651376146788991</v>
      </c>
      <c r="Q30" s="9" t="s">
        <v>20</v>
      </c>
    </row>
    <row r="31" spans="1:17" ht="10.5" customHeight="1">
      <c r="A31" s="5">
        <v>29</v>
      </c>
      <c r="B31" s="44" t="s">
        <v>65</v>
      </c>
      <c r="C31" s="44" t="s">
        <v>65</v>
      </c>
      <c r="D31" s="44" t="s">
        <v>65</v>
      </c>
      <c r="E31" s="44" t="s">
        <v>64</v>
      </c>
      <c r="F31" s="44" t="s">
        <v>65</v>
      </c>
      <c r="G31" s="44" t="s">
        <v>69</v>
      </c>
      <c r="H31" s="44" t="s">
        <v>69</v>
      </c>
      <c r="I31" s="44" t="s">
        <v>69</v>
      </c>
      <c r="J31" s="37" t="s">
        <v>69</v>
      </c>
      <c r="K31" s="24">
        <v>2</v>
      </c>
      <c r="L31" s="24">
        <f>K31+14</f>
        <v>16</v>
      </c>
      <c r="M31" s="8">
        <v>11</v>
      </c>
      <c r="N31" s="8">
        <f>M31+92</f>
        <v>103</v>
      </c>
      <c r="O31" s="20">
        <f t="shared" si="1"/>
        <v>0.18181818181818182</v>
      </c>
      <c r="P31" s="20">
        <f t="shared" si="1"/>
        <v>0.1553398058252427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55</v>
      </c>
      <c r="G32" s="15" t="s">
        <v>56</v>
      </c>
      <c r="H32" s="15" t="s">
        <v>55</v>
      </c>
      <c r="I32" s="15" t="s">
        <v>56</v>
      </c>
      <c r="J32" s="37" t="s">
        <v>69</v>
      </c>
      <c r="K32" s="24"/>
      <c r="L32" s="24">
        <f>K32+27</f>
        <v>27</v>
      </c>
      <c r="M32" s="16">
        <v>11</v>
      </c>
      <c r="N32" s="8">
        <f>M32+114</f>
        <v>125</v>
      </c>
      <c r="O32" s="20">
        <f t="shared" si="1"/>
        <v>0</v>
      </c>
      <c r="P32" s="20">
        <f t="shared" si="1"/>
        <v>0.216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68</v>
      </c>
      <c r="C35" s="44" t="s">
        <v>68</v>
      </c>
      <c r="D35" s="44" t="s">
        <v>68</v>
      </c>
      <c r="E35" s="44" t="s">
        <v>64</v>
      </c>
      <c r="F35" s="44" t="s">
        <v>68</v>
      </c>
      <c r="G35" s="44" t="s">
        <v>64</v>
      </c>
      <c r="H35" s="44" t="s">
        <v>64</v>
      </c>
      <c r="I35" s="44" t="s">
        <v>64</v>
      </c>
      <c r="J35" s="37" t="s">
        <v>69</v>
      </c>
      <c r="K35" s="24">
        <v>2</v>
      </c>
      <c r="L35" s="24">
        <f>K35+23</f>
        <v>25</v>
      </c>
      <c r="M35" s="8">
        <v>11</v>
      </c>
      <c r="N35" s="8">
        <f>M35+92</f>
        <v>103</v>
      </c>
      <c r="O35" s="20">
        <f>K35/M35</f>
        <v>0.18181818181818182</v>
      </c>
      <c r="P35" s="20">
        <f>L35/N35</f>
        <v>0.24271844660194175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1</v>
      </c>
      <c r="E38" s="1">
        <f t="shared" si="2"/>
        <v>6</v>
      </c>
      <c r="F38" s="1">
        <f t="shared" si="2"/>
        <v>8</v>
      </c>
      <c r="G38" s="1">
        <f t="shared" si="2"/>
        <v>7</v>
      </c>
      <c r="H38" s="1">
        <f t="shared" si="2"/>
        <v>4</v>
      </c>
      <c r="I38" s="1">
        <f t="shared" si="2"/>
        <v>5</v>
      </c>
      <c r="J38" s="40">
        <f t="shared" si="2"/>
        <v>8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12</v>
      </c>
      <c r="D39" s="1">
        <f t="shared" si="3"/>
        <v>11</v>
      </c>
      <c r="E39" s="1">
        <f t="shared" si="3"/>
        <v>6</v>
      </c>
      <c r="F39" s="1">
        <f t="shared" si="3"/>
        <v>4</v>
      </c>
      <c r="G39" s="1">
        <f t="shared" si="3"/>
        <v>5</v>
      </c>
      <c r="H39" s="1">
        <f t="shared" si="3"/>
        <v>8</v>
      </c>
      <c r="I39" s="1">
        <f t="shared" si="3"/>
        <v>6</v>
      </c>
      <c r="J39" s="40">
        <f t="shared" si="3"/>
        <v>4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12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0.16666666666666666</v>
      </c>
      <c r="C41" s="11">
        <f t="shared" si="5"/>
        <v>0</v>
      </c>
      <c r="D41" s="11">
        <f t="shared" si="5"/>
        <v>0.08333333333333333</v>
      </c>
      <c r="E41" s="11">
        <f t="shared" si="5"/>
        <v>0.5</v>
      </c>
      <c r="F41" s="11">
        <f t="shared" si="5"/>
        <v>0.6666666666666666</v>
      </c>
      <c r="G41" s="11">
        <f t="shared" si="5"/>
        <v>0.5833333333333334</v>
      </c>
      <c r="H41" s="11">
        <f t="shared" si="5"/>
        <v>0.3333333333333333</v>
      </c>
      <c r="I41" s="11">
        <f t="shared" si="5"/>
        <v>0.4166666666666667</v>
      </c>
      <c r="J41" s="42">
        <f t="shared" si="5"/>
        <v>0.6666666666666666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0.8333333333333334</v>
      </c>
      <c r="C42" s="11">
        <f t="shared" si="6"/>
        <v>1</v>
      </c>
      <c r="D42" s="11">
        <f t="shared" si="6"/>
        <v>0.9166666666666666</v>
      </c>
      <c r="E42" s="11">
        <f t="shared" si="6"/>
        <v>0.5</v>
      </c>
      <c r="F42" s="11">
        <f t="shared" si="6"/>
        <v>0.3333333333333333</v>
      </c>
      <c r="G42" s="11">
        <f t="shared" si="6"/>
        <v>0.4166666666666667</v>
      </c>
      <c r="H42" s="11">
        <f t="shared" si="6"/>
        <v>0.6666666666666666</v>
      </c>
      <c r="I42" s="11">
        <f t="shared" si="6"/>
        <v>0.5</v>
      </c>
      <c r="J42" s="42">
        <f t="shared" si="6"/>
        <v>0.3333333333333333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56</v>
      </c>
      <c r="H2" s="15" t="s">
        <v>56</v>
      </c>
      <c r="I2" s="15" t="s">
        <v>55</v>
      </c>
      <c r="J2" s="37"/>
      <c r="K2" s="8">
        <v>1</v>
      </c>
      <c r="L2" s="8">
        <f>K2+37</f>
        <v>38</v>
      </c>
      <c r="M2" s="8">
        <v>10</v>
      </c>
      <c r="N2" s="8">
        <f>157+M2</f>
        <v>167</v>
      </c>
      <c r="O2" s="20">
        <f>K2/M2</f>
        <v>0.1</v>
      </c>
      <c r="P2" s="20">
        <f>L2/N2</f>
        <v>0.2275449101796407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6" t="s">
        <v>65</v>
      </c>
      <c r="C8" s="46" t="s">
        <v>64</v>
      </c>
      <c r="D8" s="46" t="s">
        <v>65</v>
      </c>
      <c r="E8" s="46" t="s">
        <v>64</v>
      </c>
      <c r="F8" s="46" t="s">
        <v>65</v>
      </c>
      <c r="G8" s="46" t="s">
        <v>65</v>
      </c>
      <c r="H8" s="46" t="s">
        <v>64</v>
      </c>
      <c r="I8" s="46" t="s">
        <v>64</v>
      </c>
      <c r="J8" s="37"/>
      <c r="K8" s="8">
        <v>2</v>
      </c>
      <c r="L8" s="8">
        <f>K8+57</f>
        <v>59</v>
      </c>
      <c r="M8" s="8">
        <v>10</v>
      </c>
      <c r="N8" s="8">
        <f>156+M8</f>
        <v>166</v>
      </c>
      <c r="O8" s="20">
        <f>K8/M8</f>
        <v>0.2</v>
      </c>
      <c r="P8" s="20">
        <f>L8/N8</f>
        <v>0.35542168674698793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 t="s">
        <v>115</v>
      </c>
      <c r="C11" s="47" t="s">
        <v>115</v>
      </c>
      <c r="D11" s="47" t="s">
        <v>115</v>
      </c>
      <c r="E11" s="47" t="s">
        <v>115</v>
      </c>
      <c r="F11" s="47" t="s">
        <v>116</v>
      </c>
      <c r="G11" s="47" t="s">
        <v>115</v>
      </c>
      <c r="H11" s="47" t="s">
        <v>116</v>
      </c>
      <c r="I11" s="47" t="s">
        <v>115</v>
      </c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47" t="s">
        <v>115</v>
      </c>
      <c r="C12" s="47" t="s">
        <v>115</v>
      </c>
      <c r="D12" s="47" t="s">
        <v>115</v>
      </c>
      <c r="E12" s="47" t="s">
        <v>115</v>
      </c>
      <c r="F12" s="47" t="s">
        <v>116</v>
      </c>
      <c r="G12" s="47" t="s">
        <v>115</v>
      </c>
      <c r="H12" s="47" t="s">
        <v>116</v>
      </c>
      <c r="I12" s="47" t="s">
        <v>115</v>
      </c>
      <c r="J12" s="37"/>
      <c r="K12" s="8">
        <v>4</v>
      </c>
      <c r="L12" s="8">
        <f>K12+36</f>
        <v>40</v>
      </c>
      <c r="M12" s="8">
        <v>9</v>
      </c>
      <c r="N12" s="8">
        <f>M12+152</f>
        <v>161</v>
      </c>
      <c r="O12" s="20">
        <f t="shared" si="0"/>
        <v>0.4444444444444444</v>
      </c>
      <c r="P12" s="20">
        <f t="shared" si="0"/>
        <v>0.2484472049689441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10</v>
      </c>
      <c r="N14" s="8">
        <f>M14+156</f>
        <v>166</v>
      </c>
      <c r="O14" s="20">
        <f>K14/M14</f>
        <v>0</v>
      </c>
      <c r="P14" s="20">
        <f>L14/N14</f>
        <v>0.1746987951807229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46" t="s">
        <v>65</v>
      </c>
      <c r="C18" s="46" t="s">
        <v>64</v>
      </c>
      <c r="D18" s="46" t="s">
        <v>65</v>
      </c>
      <c r="E18" s="46" t="s">
        <v>64</v>
      </c>
      <c r="F18" s="46" t="s">
        <v>65</v>
      </c>
      <c r="G18" s="46" t="s">
        <v>65</v>
      </c>
      <c r="H18" s="46" t="s">
        <v>64</v>
      </c>
      <c r="I18" s="46" t="s">
        <v>64</v>
      </c>
      <c r="J18" s="37"/>
      <c r="K18" s="8">
        <v>1</v>
      </c>
      <c r="L18" s="8">
        <f>K18+38</f>
        <v>39</v>
      </c>
      <c r="M18" s="8">
        <v>10</v>
      </c>
      <c r="N18" s="8">
        <f>M18+157</f>
        <v>167</v>
      </c>
      <c r="O18" s="20">
        <f>K18/M18</f>
        <v>0.1</v>
      </c>
      <c r="P18" s="20">
        <f>L18/N18</f>
        <v>0.23353293413173654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10</v>
      </c>
      <c r="N20" s="8">
        <f>M20+157</f>
        <v>167</v>
      </c>
      <c r="O20" s="20">
        <f>K20/M20</f>
        <v>0</v>
      </c>
      <c r="P20" s="20">
        <f>L20/N20</f>
        <v>0.2934131736526946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10</v>
      </c>
      <c r="N24" s="8">
        <f>M24+150</f>
        <v>160</v>
      </c>
      <c r="O24" s="20">
        <f>K24/M24</f>
        <v>0</v>
      </c>
      <c r="P24" s="20">
        <f>L24/N24</f>
        <v>0.04375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10</v>
      </c>
      <c r="N28" s="8">
        <f>M28+131</f>
        <v>141</v>
      </c>
      <c r="O28" s="20">
        <f aca="true" t="shared" si="1" ref="O28:P32">K28/M28</f>
        <v>0</v>
      </c>
      <c r="P28" s="20">
        <f t="shared" si="1"/>
        <v>0.28368794326241137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56</v>
      </c>
      <c r="I30" s="15" t="s">
        <v>55</v>
      </c>
      <c r="J30" s="37"/>
      <c r="K30" s="24"/>
      <c r="L30" s="24">
        <f>K30+18</f>
        <v>18</v>
      </c>
      <c r="M30" s="8">
        <v>9</v>
      </c>
      <c r="N30" s="8">
        <f>M30+99</f>
        <v>108</v>
      </c>
      <c r="O30" s="20">
        <f t="shared" si="1"/>
        <v>0</v>
      </c>
      <c r="P30" s="20">
        <f t="shared" si="1"/>
        <v>0.16666666666666666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10</v>
      </c>
      <c r="N31" s="8">
        <f>M31+92</f>
        <v>102</v>
      </c>
      <c r="O31" s="20">
        <f t="shared" si="1"/>
        <v>0.1</v>
      </c>
      <c r="P31" s="20">
        <f t="shared" si="1"/>
        <v>0.14705882352941177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55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10</v>
      </c>
      <c r="N32" s="8">
        <f>M32+114</f>
        <v>124</v>
      </c>
      <c r="O32" s="20">
        <f t="shared" si="1"/>
        <v>0</v>
      </c>
      <c r="P32" s="20">
        <f t="shared" si="1"/>
        <v>0.21774193548387097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56</v>
      </c>
      <c r="E35" s="15" t="s">
        <v>55</v>
      </c>
      <c r="F35" s="15" t="s">
        <v>56</v>
      </c>
      <c r="G35" s="15" t="s">
        <v>63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10</v>
      </c>
      <c r="N35" s="8">
        <f>M35+92</f>
        <v>102</v>
      </c>
      <c r="O35" s="20">
        <f>K35/M35</f>
        <v>0.1</v>
      </c>
      <c r="P35" s="20">
        <f>L35/N35</f>
        <v>0.23529411764705882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2</v>
      </c>
      <c r="E38" s="1">
        <f t="shared" si="2"/>
        <v>8</v>
      </c>
      <c r="F38" s="1">
        <f t="shared" si="2"/>
        <v>3</v>
      </c>
      <c r="G38" s="1">
        <f t="shared" si="2"/>
        <v>3</v>
      </c>
      <c r="H38" s="1">
        <f t="shared" si="2"/>
        <v>11</v>
      </c>
      <c r="I38" s="1">
        <f t="shared" si="2"/>
        <v>7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7</v>
      </c>
      <c r="D39" s="1">
        <f t="shared" si="3"/>
        <v>11</v>
      </c>
      <c r="E39" s="1">
        <f t="shared" si="3"/>
        <v>5</v>
      </c>
      <c r="F39" s="1">
        <f t="shared" si="3"/>
        <v>10</v>
      </c>
      <c r="G39" s="1">
        <f t="shared" si="3"/>
        <v>9</v>
      </c>
      <c r="H39" s="1">
        <f t="shared" si="3"/>
        <v>2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0.23076923076923078</v>
      </c>
      <c r="C41" s="11">
        <f t="shared" si="5"/>
        <v>0.46153846153846156</v>
      </c>
      <c r="D41" s="11">
        <f t="shared" si="5"/>
        <v>0.15384615384615385</v>
      </c>
      <c r="E41" s="11">
        <f t="shared" si="5"/>
        <v>0.6153846153846154</v>
      </c>
      <c r="F41" s="11">
        <f t="shared" si="5"/>
        <v>0.23076923076923078</v>
      </c>
      <c r="G41" s="11">
        <f t="shared" si="5"/>
        <v>0.23076923076923078</v>
      </c>
      <c r="H41" s="11">
        <f t="shared" si="5"/>
        <v>0.8461538461538461</v>
      </c>
      <c r="I41" s="11">
        <f t="shared" si="5"/>
        <v>0.5384615384615384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0.7692307692307693</v>
      </c>
      <c r="C42" s="11">
        <f t="shared" si="6"/>
        <v>0.5384615384615384</v>
      </c>
      <c r="D42" s="11">
        <f t="shared" si="6"/>
        <v>0.8461538461538461</v>
      </c>
      <c r="E42" s="11">
        <f t="shared" si="6"/>
        <v>0.38461538461538464</v>
      </c>
      <c r="F42" s="11">
        <f t="shared" si="6"/>
        <v>0.7692307692307693</v>
      </c>
      <c r="G42" s="11">
        <f t="shared" si="6"/>
        <v>0.6923076923076923</v>
      </c>
      <c r="H42" s="11">
        <f t="shared" si="6"/>
        <v>0.15384615384615385</v>
      </c>
      <c r="I42" s="11">
        <f t="shared" si="6"/>
        <v>0.46153846153846156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F24" sqref="F24: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55</v>
      </c>
      <c r="G2" s="15" t="s">
        <v>56</v>
      </c>
      <c r="H2" s="15" t="s">
        <v>55</v>
      </c>
      <c r="I2" s="15" t="s">
        <v>55</v>
      </c>
      <c r="J2" s="37"/>
      <c r="K2" s="8">
        <v>1</v>
      </c>
      <c r="L2" s="8">
        <f>K2+37</f>
        <v>38</v>
      </c>
      <c r="M2" s="8">
        <v>9</v>
      </c>
      <c r="N2" s="8">
        <f>157+M2</f>
        <v>166</v>
      </c>
      <c r="O2" s="20">
        <f>K2/M2</f>
        <v>0.1111111111111111</v>
      </c>
      <c r="P2" s="20">
        <f>L2/N2</f>
        <v>0.2289156626506024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9</v>
      </c>
      <c r="N8" s="8">
        <f>156+M8</f>
        <v>165</v>
      </c>
      <c r="O8" s="20">
        <f>K8/M8</f>
        <v>0.1111111111111111</v>
      </c>
      <c r="P8" s="20">
        <f>L8/N8</f>
        <v>0.3515151515151515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55</v>
      </c>
      <c r="F11" s="15" t="s">
        <v>56</v>
      </c>
      <c r="G11" s="15" t="s">
        <v>56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9</v>
      </c>
      <c r="N11" s="8">
        <f>147+M11</f>
        <v>156</v>
      </c>
      <c r="O11" s="20">
        <f t="shared" si="0"/>
        <v>0.2222222222222222</v>
      </c>
      <c r="P11" s="20">
        <f t="shared" si="0"/>
        <v>0.25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9</v>
      </c>
      <c r="N14" s="8">
        <f>M14+156</f>
        <v>165</v>
      </c>
      <c r="O14" s="20">
        <f>K14/M14</f>
        <v>0</v>
      </c>
      <c r="P14" s="20">
        <f>L14/N14</f>
        <v>0.17575757575757575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9</v>
      </c>
      <c r="N18" s="8">
        <f>M18+157</f>
        <v>166</v>
      </c>
      <c r="O18" s="20">
        <f>K18/M18</f>
        <v>0</v>
      </c>
      <c r="P18" s="20">
        <f>L18/N18</f>
        <v>0.2289156626506024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55</v>
      </c>
      <c r="F20" s="15" t="s">
        <v>56</v>
      </c>
      <c r="G20" s="15" t="s">
        <v>56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9</v>
      </c>
      <c r="N20" s="8">
        <f>M20+157</f>
        <v>166</v>
      </c>
      <c r="O20" s="20">
        <f>K20/M20</f>
        <v>0</v>
      </c>
      <c r="P20" s="20">
        <f>L20/N20</f>
        <v>0.29518072289156627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9</v>
      </c>
      <c r="N24" s="8">
        <f>M24+150</f>
        <v>159</v>
      </c>
      <c r="O24" s="20">
        <f>K24/M24</f>
        <v>0</v>
      </c>
      <c r="P24" s="20">
        <f>L24/N24</f>
        <v>0.0440251572327044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37"/>
      <c r="K28" s="8"/>
      <c r="L28" s="8">
        <f>K28+40</f>
        <v>40</v>
      </c>
      <c r="M28" s="8">
        <v>9</v>
      </c>
      <c r="N28" s="8">
        <f>M28+131</f>
        <v>140</v>
      </c>
      <c r="O28" s="20">
        <f aca="true" t="shared" si="1" ref="O28:P32">K28/M28</f>
        <v>0</v>
      </c>
      <c r="P28" s="20">
        <f t="shared" si="1"/>
        <v>0.2857142857142857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56</v>
      </c>
      <c r="E31" s="15" t="s">
        <v>55</v>
      </c>
      <c r="F31" s="15" t="s">
        <v>56</v>
      </c>
      <c r="G31" s="15" t="s">
        <v>56</v>
      </c>
      <c r="H31" s="15" t="s">
        <v>56</v>
      </c>
      <c r="I31" s="15" t="s">
        <v>55</v>
      </c>
      <c r="J31" s="37"/>
      <c r="K31" s="24">
        <v>1</v>
      </c>
      <c r="L31" s="24">
        <f>K31+14</f>
        <v>15</v>
      </c>
      <c r="M31" s="8">
        <v>9</v>
      </c>
      <c r="N31" s="8">
        <f>M31+92</f>
        <v>101</v>
      </c>
      <c r="O31" s="20">
        <f t="shared" si="1"/>
        <v>0.1111111111111111</v>
      </c>
      <c r="P31" s="20">
        <f t="shared" si="1"/>
        <v>0.1485148514851485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55</v>
      </c>
      <c r="F32" s="15" t="s">
        <v>56</v>
      </c>
      <c r="G32" s="15" t="s">
        <v>56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9</v>
      </c>
      <c r="N32" s="8">
        <f>M32+114</f>
        <v>123</v>
      </c>
      <c r="O32" s="20">
        <f t="shared" si="1"/>
        <v>0</v>
      </c>
      <c r="P32" s="20">
        <f t="shared" si="1"/>
        <v>0.21951219512195122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55</v>
      </c>
      <c r="F35" s="15" t="s">
        <v>55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9</v>
      </c>
      <c r="N35" s="8">
        <f>M35+92</f>
        <v>101</v>
      </c>
      <c r="O35" s="20">
        <f>K35/M35</f>
        <v>0.1111111111111111</v>
      </c>
      <c r="P35" s="20">
        <f>L35/N35</f>
        <v>0.2376237623762376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8</v>
      </c>
      <c r="D38" s="1">
        <f t="shared" si="2"/>
        <v>3</v>
      </c>
      <c r="E38" s="1">
        <f t="shared" si="2"/>
        <v>11</v>
      </c>
      <c r="F38" s="1">
        <f t="shared" si="2"/>
        <v>2</v>
      </c>
      <c r="G38" s="1">
        <f t="shared" si="2"/>
        <v>1</v>
      </c>
      <c r="H38" s="1">
        <f t="shared" si="2"/>
        <v>4</v>
      </c>
      <c r="I38" s="1">
        <f t="shared" si="2"/>
        <v>6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0.7272727272727273</v>
      </c>
      <c r="C41" s="11">
        <f t="shared" si="5"/>
        <v>0.7272727272727273</v>
      </c>
      <c r="D41" s="11">
        <f t="shared" si="5"/>
        <v>0.2727272727272727</v>
      </c>
      <c r="E41" s="11">
        <f t="shared" si="5"/>
        <v>1</v>
      </c>
      <c r="F41" s="11">
        <f t="shared" si="5"/>
        <v>0.18181818181818182</v>
      </c>
      <c r="G41" s="11">
        <f t="shared" si="5"/>
        <v>0.09090909090909091</v>
      </c>
      <c r="H41" s="11">
        <f t="shared" si="5"/>
        <v>0.36363636363636365</v>
      </c>
      <c r="I41" s="11">
        <f t="shared" si="5"/>
        <v>0.5454545454545454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0.2727272727272727</v>
      </c>
      <c r="C42" s="11">
        <f t="shared" si="6"/>
        <v>0.2727272727272727</v>
      </c>
      <c r="D42" s="11">
        <f t="shared" si="6"/>
        <v>0.7272727272727273</v>
      </c>
      <c r="E42" s="11">
        <f t="shared" si="6"/>
        <v>0</v>
      </c>
      <c r="F42" s="11">
        <f t="shared" si="6"/>
        <v>0.8181818181818182</v>
      </c>
      <c r="G42" s="11">
        <f t="shared" si="6"/>
        <v>0.9090909090909091</v>
      </c>
      <c r="H42" s="11">
        <f t="shared" si="6"/>
        <v>0.6363636363636364</v>
      </c>
      <c r="I42" s="11">
        <f t="shared" si="6"/>
        <v>0.45454545454545453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9" sqref="M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112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55</v>
      </c>
      <c r="D2" s="15" t="s">
        <v>55</v>
      </c>
      <c r="E2" s="15" t="s">
        <v>56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1</v>
      </c>
      <c r="L2" s="8">
        <f>K2+37</f>
        <v>38</v>
      </c>
      <c r="M2" s="8">
        <v>8</v>
      </c>
      <c r="N2" s="8">
        <f>157+M2</f>
        <v>165</v>
      </c>
      <c r="O2" s="20">
        <f>K2/M2</f>
        <v>0.125</v>
      </c>
      <c r="P2" s="20">
        <f>L2/N2</f>
        <v>0.23030303030303031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55</v>
      </c>
      <c r="E8" s="15" t="s">
        <v>55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8</v>
      </c>
      <c r="N8" s="8">
        <f>156+M8</f>
        <v>164</v>
      </c>
      <c r="O8" s="20">
        <f>K8/M8</f>
        <v>0.125</v>
      </c>
      <c r="P8" s="20">
        <f>L8/N8</f>
        <v>0.35365853658536583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55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55</v>
      </c>
      <c r="H11" s="15" t="s">
        <v>55</v>
      </c>
      <c r="I11" s="15" t="s">
        <v>55</v>
      </c>
      <c r="J11" s="37"/>
      <c r="K11" s="8">
        <v>2</v>
      </c>
      <c r="L11" s="8">
        <f>K11+37</f>
        <v>39</v>
      </c>
      <c r="M11" s="8">
        <v>8</v>
      </c>
      <c r="N11" s="8">
        <f>147+M11</f>
        <v>155</v>
      </c>
      <c r="O11" s="20">
        <f t="shared" si="0"/>
        <v>0.25</v>
      </c>
      <c r="P11" s="20">
        <f t="shared" si="0"/>
        <v>0.25161290322580643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56</v>
      </c>
      <c r="D12" s="15" t="s">
        <v>56</v>
      </c>
      <c r="E12" s="15" t="s">
        <v>56</v>
      </c>
      <c r="F12" s="15" t="s">
        <v>55</v>
      </c>
      <c r="G12" s="15" t="s">
        <v>55</v>
      </c>
      <c r="H12" s="15" t="s">
        <v>55</v>
      </c>
      <c r="I12" s="15" t="s">
        <v>56</v>
      </c>
      <c r="J12" s="37"/>
      <c r="K12" s="8">
        <v>3</v>
      </c>
      <c r="L12" s="8">
        <f>K12+36</f>
        <v>39</v>
      </c>
      <c r="M12" s="8">
        <v>8</v>
      </c>
      <c r="N12" s="8">
        <f>M12+152</f>
        <v>160</v>
      </c>
      <c r="O12" s="20">
        <f t="shared" si="0"/>
        <v>0.375</v>
      </c>
      <c r="P12" s="20">
        <f t="shared" si="0"/>
        <v>0.24375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55</v>
      </c>
      <c r="F14" s="15" t="s">
        <v>55</v>
      </c>
      <c r="G14" s="15" t="s">
        <v>55</v>
      </c>
      <c r="H14" s="15" t="s">
        <v>55</v>
      </c>
      <c r="I14" s="15" t="s">
        <v>55</v>
      </c>
      <c r="J14" s="37"/>
      <c r="K14" s="8"/>
      <c r="L14" s="8">
        <f>K14+29</f>
        <v>29</v>
      </c>
      <c r="M14" s="8">
        <v>8</v>
      </c>
      <c r="N14" s="8">
        <f>M14+156</f>
        <v>164</v>
      </c>
      <c r="O14" s="20">
        <f>K14/M14</f>
        <v>0</v>
      </c>
      <c r="P14" s="20">
        <f>L14/N14</f>
        <v>0.17682926829268292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55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8</v>
      </c>
      <c r="N18" s="8">
        <f>M18+157</f>
        <v>165</v>
      </c>
      <c r="O18" s="20">
        <f>K18/M18</f>
        <v>0</v>
      </c>
      <c r="P18" s="20">
        <f>L18/N18</f>
        <v>0.23030303030303031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/>
      <c r="L20" s="16">
        <f>K20+49</f>
        <v>49</v>
      </c>
      <c r="M20" s="8">
        <v>8</v>
      </c>
      <c r="N20" s="8">
        <f>M20+157</f>
        <v>165</v>
      </c>
      <c r="O20" s="20">
        <f>K20/M20</f>
        <v>0</v>
      </c>
      <c r="P20" s="20">
        <f>L20/N20</f>
        <v>0.296969696969697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8</v>
      </c>
      <c r="N24" s="8">
        <f>M24+150</f>
        <v>158</v>
      </c>
      <c r="O24" s="20">
        <f>K24/M24</f>
        <v>0</v>
      </c>
      <c r="P24" s="20">
        <f>L24/N24</f>
        <v>0.04430379746835443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113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8</v>
      </c>
      <c r="N28" s="8">
        <f>M28+131</f>
        <v>139</v>
      </c>
      <c r="O28" s="20">
        <f aca="true" t="shared" si="1" ref="O28:P32">K28/M28</f>
        <v>0</v>
      </c>
      <c r="P28" s="20">
        <f t="shared" si="1"/>
        <v>0.28776978417266186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63</v>
      </c>
      <c r="G30" s="15" t="s">
        <v>56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8</v>
      </c>
      <c r="N30" s="8">
        <f>M30+99</f>
        <v>107</v>
      </c>
      <c r="O30" s="20">
        <f t="shared" si="1"/>
        <v>0</v>
      </c>
      <c r="P30" s="20">
        <f t="shared" si="1"/>
        <v>0.16822429906542055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56</v>
      </c>
      <c r="F31" s="15" t="s">
        <v>55</v>
      </c>
      <c r="G31" s="15" t="s">
        <v>55</v>
      </c>
      <c r="H31" s="15" t="s">
        <v>55</v>
      </c>
      <c r="I31" s="15" t="s">
        <v>55</v>
      </c>
      <c r="J31" s="37"/>
      <c r="K31" s="24">
        <v>1</v>
      </c>
      <c r="L31" s="24">
        <f>K31+14</f>
        <v>15</v>
      </c>
      <c r="M31" s="8">
        <v>8</v>
      </c>
      <c r="N31" s="8">
        <f>M31+92</f>
        <v>100</v>
      </c>
      <c r="O31" s="20">
        <f t="shared" si="1"/>
        <v>0.125</v>
      </c>
      <c r="P31" s="20">
        <f t="shared" si="1"/>
        <v>0.15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37"/>
      <c r="K32" s="24"/>
      <c r="L32" s="24">
        <f>K32+27</f>
        <v>27</v>
      </c>
      <c r="M32" s="16">
        <v>8</v>
      </c>
      <c r="N32" s="8">
        <f>M32+114</f>
        <v>122</v>
      </c>
      <c r="O32" s="20">
        <f t="shared" si="1"/>
        <v>0</v>
      </c>
      <c r="P32" s="20">
        <f t="shared" si="1"/>
        <v>0.22131147540983606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8</v>
      </c>
      <c r="N35" s="8">
        <f>M35+92</f>
        <v>100</v>
      </c>
      <c r="O35" s="20">
        <f>K35/M35</f>
        <v>0.125</v>
      </c>
      <c r="P35" s="20">
        <f>L35/N35</f>
        <v>0.24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5</v>
      </c>
      <c r="C38" s="1">
        <f t="shared" si="2"/>
        <v>4</v>
      </c>
      <c r="D38" s="1">
        <f t="shared" si="2"/>
        <v>9</v>
      </c>
      <c r="E38" s="1">
        <f t="shared" si="2"/>
        <v>7</v>
      </c>
      <c r="F38" s="1">
        <f t="shared" si="2"/>
        <v>11</v>
      </c>
      <c r="G38" s="1">
        <f t="shared" si="2"/>
        <v>7</v>
      </c>
      <c r="H38" s="1">
        <f t="shared" si="2"/>
        <v>7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9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5</v>
      </c>
      <c r="H39" s="1">
        <f t="shared" si="3"/>
        <v>6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0.38461538461538464</v>
      </c>
      <c r="C41" s="11">
        <f t="shared" si="5"/>
        <v>0.3076923076923077</v>
      </c>
      <c r="D41" s="11">
        <f t="shared" si="5"/>
        <v>0.6923076923076923</v>
      </c>
      <c r="E41" s="11">
        <f t="shared" si="5"/>
        <v>0.5384615384615384</v>
      </c>
      <c r="F41" s="11">
        <f t="shared" si="5"/>
        <v>0.8461538461538461</v>
      </c>
      <c r="G41" s="11">
        <f t="shared" si="5"/>
        <v>0.5384615384615384</v>
      </c>
      <c r="H41" s="11">
        <f t="shared" si="5"/>
        <v>0.5384615384615384</v>
      </c>
      <c r="I41" s="11">
        <f t="shared" si="5"/>
        <v>0.38461538461538464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0.6153846153846154</v>
      </c>
      <c r="C42" s="11">
        <f t="shared" si="6"/>
        <v>0.6923076923076923</v>
      </c>
      <c r="D42" s="11">
        <f t="shared" si="6"/>
        <v>0.3076923076923077</v>
      </c>
      <c r="E42" s="11">
        <f t="shared" si="6"/>
        <v>0.46153846153846156</v>
      </c>
      <c r="F42" s="11">
        <f t="shared" si="6"/>
        <v>0.07692307692307693</v>
      </c>
      <c r="G42" s="11">
        <f t="shared" si="6"/>
        <v>0.38461538461538464</v>
      </c>
      <c r="H42" s="11">
        <f t="shared" si="6"/>
        <v>0.46153846153846156</v>
      </c>
      <c r="I42" s="11">
        <f t="shared" si="6"/>
        <v>0.6153846153846154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4" sqref="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111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1</v>
      </c>
      <c r="L2" s="8">
        <f>K2+37</f>
        <v>38</v>
      </c>
      <c r="M2" s="8">
        <v>7</v>
      </c>
      <c r="N2" s="8">
        <f>157+M2</f>
        <v>164</v>
      </c>
      <c r="O2" s="20">
        <f>K2/M2</f>
        <v>0.14285714285714285</v>
      </c>
      <c r="P2" s="20">
        <f>L2/N2</f>
        <v>0.23170731707317074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55</v>
      </c>
      <c r="F8" s="15" t="s">
        <v>56</v>
      </c>
      <c r="G8" s="15" t="s">
        <v>55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7</v>
      </c>
      <c r="N8" s="8">
        <f>156+M8</f>
        <v>163</v>
      </c>
      <c r="O8" s="20">
        <f>K8/M8</f>
        <v>0.14285714285714285</v>
      </c>
      <c r="P8" s="20">
        <f>L8/N8</f>
        <v>0.3558282208588957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56</v>
      </c>
      <c r="D11" s="15" t="s">
        <v>56</v>
      </c>
      <c r="E11" s="15" t="s">
        <v>55</v>
      </c>
      <c r="F11" s="15" t="s">
        <v>55</v>
      </c>
      <c r="G11" s="15" t="s">
        <v>63</v>
      </c>
      <c r="H11" s="15" t="s">
        <v>55</v>
      </c>
      <c r="I11" s="15" t="s">
        <v>56</v>
      </c>
      <c r="J11" s="37"/>
      <c r="K11" s="8">
        <v>2</v>
      </c>
      <c r="L11" s="8">
        <f>K11+37</f>
        <v>39</v>
      </c>
      <c r="M11" s="8">
        <v>7</v>
      </c>
      <c r="N11" s="8">
        <f>147+M11</f>
        <v>154</v>
      </c>
      <c r="O11" s="20">
        <f t="shared" si="0"/>
        <v>0.2857142857142857</v>
      </c>
      <c r="P11" s="20">
        <f t="shared" si="0"/>
        <v>0.2532467532467532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37"/>
      <c r="K12" s="8">
        <v>3</v>
      </c>
      <c r="L12" s="8">
        <f>K12+36</f>
        <v>39</v>
      </c>
      <c r="M12" s="8">
        <v>7</v>
      </c>
      <c r="N12" s="8">
        <f>M12+152</f>
        <v>159</v>
      </c>
      <c r="O12" s="20">
        <f t="shared" si="0"/>
        <v>0.42857142857142855</v>
      </c>
      <c r="P12" s="20">
        <f t="shared" si="0"/>
        <v>0.24528301886792453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7</v>
      </c>
      <c r="N14" s="8">
        <f>M14+156</f>
        <v>163</v>
      </c>
      <c r="O14" s="20">
        <f>K14/M14</f>
        <v>0</v>
      </c>
      <c r="P14" s="20">
        <f>L14/N14</f>
        <v>0.17791411042944785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55</v>
      </c>
      <c r="F18" s="15" t="s">
        <v>56</v>
      </c>
      <c r="G18" s="15" t="s">
        <v>55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7</v>
      </c>
      <c r="N18" s="8">
        <f>M18+157</f>
        <v>164</v>
      </c>
      <c r="O18" s="20">
        <f>K18/M18</f>
        <v>0</v>
      </c>
      <c r="P18" s="20">
        <f>L18/N18</f>
        <v>0.23170731707317074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56</v>
      </c>
      <c r="D20" s="15" t="s">
        <v>56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7</v>
      </c>
      <c r="N20" s="8">
        <f>M20+157</f>
        <v>164</v>
      </c>
      <c r="O20" s="20">
        <f>K20/M20</f>
        <v>0</v>
      </c>
      <c r="P20" s="20">
        <f>L20/N20</f>
        <v>0.29878048780487804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56</v>
      </c>
      <c r="G24" s="15" t="s">
        <v>56</v>
      </c>
      <c r="H24" s="15" t="s">
        <v>55</v>
      </c>
      <c r="I24" s="15" t="s">
        <v>56</v>
      </c>
      <c r="J24" s="37"/>
      <c r="K24" s="8"/>
      <c r="L24" s="8">
        <f>K24+7</f>
        <v>7</v>
      </c>
      <c r="M24" s="16">
        <v>7</v>
      </c>
      <c r="N24" s="8">
        <f>M24+150</f>
        <v>157</v>
      </c>
      <c r="O24" s="20">
        <f>K24/M24</f>
        <v>0</v>
      </c>
      <c r="P24" s="20">
        <f>L24/N24</f>
        <v>0.044585987261146494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55</v>
      </c>
      <c r="I28" s="15" t="s">
        <v>56</v>
      </c>
      <c r="J28" s="37"/>
      <c r="K28" s="8"/>
      <c r="L28" s="8">
        <f>K28+40</f>
        <v>40</v>
      </c>
      <c r="M28" s="8">
        <v>7</v>
      </c>
      <c r="N28" s="8">
        <f>M28+131</f>
        <v>138</v>
      </c>
      <c r="O28" s="20">
        <f aca="true" t="shared" si="1" ref="O28:P32">K28/M28</f>
        <v>0</v>
      </c>
      <c r="P28" s="20">
        <f t="shared" si="1"/>
        <v>0.2898550724637681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55</v>
      </c>
      <c r="D30" s="15" t="s">
        <v>55</v>
      </c>
      <c r="E30" s="15" t="s">
        <v>55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7</v>
      </c>
      <c r="N30" s="8">
        <f>M30+99</f>
        <v>106</v>
      </c>
      <c r="O30" s="20">
        <f t="shared" si="1"/>
        <v>0</v>
      </c>
      <c r="P30" s="20">
        <f t="shared" si="1"/>
        <v>0.16981132075471697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37"/>
      <c r="K31" s="24">
        <v>1</v>
      </c>
      <c r="L31" s="24">
        <f>K31+14</f>
        <v>15</v>
      </c>
      <c r="M31" s="8">
        <v>7</v>
      </c>
      <c r="N31" s="8">
        <f>M31+92</f>
        <v>99</v>
      </c>
      <c r="O31" s="20">
        <f t="shared" si="1"/>
        <v>0.14285714285714285</v>
      </c>
      <c r="P31" s="20">
        <f t="shared" si="1"/>
        <v>0.15151515151515152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56</v>
      </c>
      <c r="J32" s="37"/>
      <c r="K32" s="24"/>
      <c r="L32" s="24">
        <f>K32+27</f>
        <v>27</v>
      </c>
      <c r="M32" s="16">
        <v>7</v>
      </c>
      <c r="N32" s="8">
        <f>M32+114</f>
        <v>121</v>
      </c>
      <c r="O32" s="20">
        <f t="shared" si="1"/>
        <v>0</v>
      </c>
      <c r="P32" s="20">
        <f t="shared" si="1"/>
        <v>0.2231404958677686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56</v>
      </c>
      <c r="H35" s="15" t="s">
        <v>55</v>
      </c>
      <c r="I35" s="15" t="s">
        <v>56</v>
      </c>
      <c r="J35" s="37"/>
      <c r="K35" s="24">
        <v>1</v>
      </c>
      <c r="L35" s="24">
        <f>K35+23</f>
        <v>24</v>
      </c>
      <c r="M35" s="8">
        <v>7</v>
      </c>
      <c r="N35" s="8">
        <f>M35+92</f>
        <v>99</v>
      </c>
      <c r="O35" s="20">
        <f>K35/M35</f>
        <v>0.14285714285714285</v>
      </c>
      <c r="P35" s="20">
        <f>L35/N35</f>
        <v>0.24242424242424243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9</v>
      </c>
      <c r="C38" s="1">
        <f t="shared" si="2"/>
        <v>7</v>
      </c>
      <c r="D38" s="1">
        <f t="shared" si="2"/>
        <v>5</v>
      </c>
      <c r="E38" s="1">
        <f t="shared" si="2"/>
        <v>13</v>
      </c>
      <c r="F38" s="1">
        <f t="shared" si="2"/>
        <v>4</v>
      </c>
      <c r="G38" s="1">
        <f t="shared" si="2"/>
        <v>8</v>
      </c>
      <c r="H38" s="1">
        <f t="shared" si="2"/>
        <v>8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5</v>
      </c>
      <c r="D39" s="1">
        <f t="shared" si="3"/>
        <v>8</v>
      </c>
      <c r="E39" s="1">
        <f t="shared" si="3"/>
        <v>0</v>
      </c>
      <c r="F39" s="1">
        <f t="shared" si="3"/>
        <v>9</v>
      </c>
      <c r="G39" s="1">
        <f t="shared" si="3"/>
        <v>4</v>
      </c>
      <c r="H39" s="1">
        <f t="shared" si="3"/>
        <v>5</v>
      </c>
      <c r="I39" s="1">
        <f t="shared" si="3"/>
        <v>12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13</v>
      </c>
      <c r="C40" s="2">
        <f t="shared" si="4"/>
        <v>13</v>
      </c>
      <c r="D40" s="2">
        <f t="shared" si="4"/>
        <v>13</v>
      </c>
      <c r="E40" s="2">
        <f t="shared" si="4"/>
        <v>13</v>
      </c>
      <c r="F40" s="2">
        <f t="shared" si="4"/>
        <v>13</v>
      </c>
      <c r="G40" s="2">
        <f t="shared" si="4"/>
        <v>13</v>
      </c>
      <c r="H40" s="2">
        <f t="shared" si="4"/>
        <v>13</v>
      </c>
      <c r="I40" s="2">
        <f t="shared" si="4"/>
        <v>13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0.6923076923076923</v>
      </c>
      <c r="C41" s="11">
        <f t="shared" si="5"/>
        <v>0.5384615384615384</v>
      </c>
      <c r="D41" s="11">
        <f t="shared" si="5"/>
        <v>0.38461538461538464</v>
      </c>
      <c r="E41" s="11">
        <f t="shared" si="5"/>
        <v>1</v>
      </c>
      <c r="F41" s="11">
        <f t="shared" si="5"/>
        <v>0.3076923076923077</v>
      </c>
      <c r="G41" s="11">
        <f t="shared" si="5"/>
        <v>0.6153846153846154</v>
      </c>
      <c r="H41" s="11">
        <f t="shared" si="5"/>
        <v>0.6153846153846154</v>
      </c>
      <c r="I41" s="11">
        <f t="shared" si="5"/>
        <v>0.07692307692307693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0.3076923076923077</v>
      </c>
      <c r="C42" s="11">
        <f t="shared" si="6"/>
        <v>0.38461538461538464</v>
      </c>
      <c r="D42" s="11">
        <f t="shared" si="6"/>
        <v>0.6153846153846154</v>
      </c>
      <c r="E42" s="11">
        <f t="shared" si="6"/>
        <v>0</v>
      </c>
      <c r="F42" s="11">
        <f t="shared" si="6"/>
        <v>0.6923076923076923</v>
      </c>
      <c r="G42" s="11">
        <f t="shared" si="6"/>
        <v>0.3076923076923077</v>
      </c>
      <c r="H42" s="11">
        <f t="shared" si="6"/>
        <v>0.38461538461538464</v>
      </c>
      <c r="I42" s="11">
        <f t="shared" si="6"/>
        <v>0.9230769230769231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110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3" sqref="M3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74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75</v>
      </c>
    </row>
    <row r="2" spans="1:17" ht="10.5" customHeight="1">
      <c r="A2" s="5">
        <v>0</v>
      </c>
      <c r="B2" s="15" t="s">
        <v>105</v>
      </c>
      <c r="C2" s="15" t="s">
        <v>104</v>
      </c>
      <c r="D2" s="15" t="s">
        <v>104</v>
      </c>
      <c r="E2" s="15" t="s">
        <v>104</v>
      </c>
      <c r="F2" s="15" t="s">
        <v>104</v>
      </c>
      <c r="G2" s="15" t="s">
        <v>105</v>
      </c>
      <c r="H2" s="15" t="s">
        <v>104</v>
      </c>
      <c r="I2" s="15" t="s">
        <v>105</v>
      </c>
      <c r="J2" s="37"/>
      <c r="K2" s="8">
        <v>1</v>
      </c>
      <c r="L2" s="8">
        <f>K2+37</f>
        <v>38</v>
      </c>
      <c r="M2" s="8">
        <v>6</v>
      </c>
      <c r="N2" s="8">
        <f>157+M2</f>
        <v>163</v>
      </c>
      <c r="O2" s="20">
        <f>K2/M2</f>
        <v>0.16666666666666666</v>
      </c>
      <c r="P2" s="20">
        <f>L2/N2</f>
        <v>0.2331288343558282</v>
      </c>
      <c r="Q2" s="17" t="s">
        <v>76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77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78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79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80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81</v>
      </c>
    </row>
    <row r="8" spans="1:17" ht="10.5" customHeight="1">
      <c r="A8" s="5">
        <v>6</v>
      </c>
      <c r="B8" s="15" t="s">
        <v>105</v>
      </c>
      <c r="C8" s="15" t="s">
        <v>104</v>
      </c>
      <c r="D8" s="15" t="s">
        <v>105</v>
      </c>
      <c r="E8" s="15" t="s">
        <v>104</v>
      </c>
      <c r="F8" s="15" t="s">
        <v>105</v>
      </c>
      <c r="G8" s="15" t="s">
        <v>105</v>
      </c>
      <c r="H8" s="15" t="s">
        <v>105</v>
      </c>
      <c r="I8" s="15" t="s">
        <v>104</v>
      </c>
      <c r="J8" s="37"/>
      <c r="K8" s="8">
        <v>1</v>
      </c>
      <c r="L8" s="8">
        <f>K8+57</f>
        <v>58</v>
      </c>
      <c r="M8" s="8">
        <v>6</v>
      </c>
      <c r="N8" s="8">
        <f>156+M8</f>
        <v>162</v>
      </c>
      <c r="O8" s="20">
        <f>K8/M8</f>
        <v>0.16666666666666666</v>
      </c>
      <c r="P8" s="20">
        <f>L8/N8</f>
        <v>0.35802469135802467</v>
      </c>
      <c r="Q8" s="10" t="s">
        <v>82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83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84</v>
      </c>
    </row>
    <row r="11" spans="1:17" ht="10.5" customHeight="1">
      <c r="A11" s="5">
        <v>9</v>
      </c>
      <c r="B11" s="15" t="s">
        <v>105</v>
      </c>
      <c r="C11" s="15" t="s">
        <v>104</v>
      </c>
      <c r="D11" s="15" t="s">
        <v>104</v>
      </c>
      <c r="E11" s="15" t="s">
        <v>104</v>
      </c>
      <c r="F11" s="15" t="s">
        <v>105</v>
      </c>
      <c r="G11" s="15" t="s">
        <v>105</v>
      </c>
      <c r="H11" s="15" t="s">
        <v>104</v>
      </c>
      <c r="I11" s="15" t="s">
        <v>104</v>
      </c>
      <c r="J11" s="37"/>
      <c r="K11" s="8">
        <v>2</v>
      </c>
      <c r="L11" s="8">
        <f>K11+37</f>
        <v>39</v>
      </c>
      <c r="M11" s="8">
        <v>6</v>
      </c>
      <c r="N11" s="8">
        <f>147+M11</f>
        <v>153</v>
      </c>
      <c r="O11" s="20">
        <f t="shared" si="0"/>
        <v>0.3333333333333333</v>
      </c>
      <c r="P11" s="20">
        <f t="shared" si="0"/>
        <v>0.2549019607843137</v>
      </c>
      <c r="Q11" s="9" t="s">
        <v>85</v>
      </c>
    </row>
    <row r="12" spans="1:17" ht="10.5" customHeight="1">
      <c r="A12" s="5">
        <v>10</v>
      </c>
      <c r="B12" s="15" t="s">
        <v>105</v>
      </c>
      <c r="C12" s="15" t="s">
        <v>104</v>
      </c>
      <c r="D12" s="15" t="s">
        <v>105</v>
      </c>
      <c r="E12" s="15" t="s">
        <v>104</v>
      </c>
      <c r="F12" s="15" t="s">
        <v>104</v>
      </c>
      <c r="G12" s="15" t="s">
        <v>105</v>
      </c>
      <c r="H12" s="15" t="s">
        <v>104</v>
      </c>
      <c r="I12" s="15" t="s">
        <v>105</v>
      </c>
      <c r="J12" s="37"/>
      <c r="K12" s="8">
        <v>3</v>
      </c>
      <c r="L12" s="8">
        <f>K12+36</f>
        <v>39</v>
      </c>
      <c r="M12" s="8">
        <v>6</v>
      </c>
      <c r="N12" s="8">
        <f>M12+152</f>
        <v>158</v>
      </c>
      <c r="O12" s="20">
        <f t="shared" si="0"/>
        <v>0.5</v>
      </c>
      <c r="P12" s="20">
        <f t="shared" si="0"/>
        <v>0.2468354430379747</v>
      </c>
      <c r="Q12" s="9" t="s">
        <v>86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87</v>
      </c>
    </row>
    <row r="14" spans="1:17" ht="10.5" customHeight="1">
      <c r="A14" s="5">
        <v>12</v>
      </c>
      <c r="B14" s="15" t="s">
        <v>105</v>
      </c>
      <c r="C14" s="15" t="s">
        <v>105</v>
      </c>
      <c r="D14" s="15" t="s">
        <v>105</v>
      </c>
      <c r="E14" s="15" t="s">
        <v>104</v>
      </c>
      <c r="F14" s="15" t="s">
        <v>105</v>
      </c>
      <c r="G14" s="15" t="s">
        <v>105</v>
      </c>
      <c r="H14" s="15" t="s">
        <v>105</v>
      </c>
      <c r="I14" s="15" t="s">
        <v>105</v>
      </c>
      <c r="J14" s="37"/>
      <c r="K14" s="8"/>
      <c r="L14" s="8">
        <f>K14+29</f>
        <v>29</v>
      </c>
      <c r="M14" s="8">
        <v>6</v>
      </c>
      <c r="N14" s="8">
        <f>M14+156</f>
        <v>162</v>
      </c>
      <c r="O14" s="20">
        <f>K14/M14</f>
        <v>0</v>
      </c>
      <c r="P14" s="20">
        <f>L14/N14</f>
        <v>0.17901234567901234</v>
      </c>
      <c r="Q14" s="9" t="s">
        <v>88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89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90</v>
      </c>
    </row>
    <row r="17" spans="1:17" ht="10.5" customHeight="1">
      <c r="A17" s="5">
        <v>15</v>
      </c>
      <c r="B17" s="15" t="s">
        <v>104</v>
      </c>
      <c r="C17" s="15" t="s">
        <v>104</v>
      </c>
      <c r="D17" s="15" t="s">
        <v>105</v>
      </c>
      <c r="E17" s="15" t="s">
        <v>104</v>
      </c>
      <c r="F17" s="15" t="s">
        <v>105</v>
      </c>
      <c r="G17" s="15" t="s">
        <v>105</v>
      </c>
      <c r="H17" s="15" t="s">
        <v>105</v>
      </c>
      <c r="I17" s="15" t="s">
        <v>105</v>
      </c>
      <c r="J17" s="37"/>
      <c r="K17" s="8">
        <v>1</v>
      </c>
      <c r="L17" s="8">
        <f>K17+20</f>
        <v>21</v>
      </c>
      <c r="M17" s="8">
        <v>6</v>
      </c>
      <c r="N17" s="8">
        <f>M17+111</f>
        <v>117</v>
      </c>
      <c r="O17" s="20">
        <f>K17/M17</f>
        <v>0.16666666666666666</v>
      </c>
      <c r="P17" s="20">
        <f>L17/N17</f>
        <v>0.1794871794871795</v>
      </c>
      <c r="Q17" s="9" t="s">
        <v>91</v>
      </c>
    </row>
    <row r="18" spans="1:17" ht="10.5" customHeight="1">
      <c r="A18" s="5">
        <v>16</v>
      </c>
      <c r="B18" s="15" t="s">
        <v>105</v>
      </c>
      <c r="C18" s="15" t="s">
        <v>105</v>
      </c>
      <c r="D18" s="15" t="s">
        <v>104</v>
      </c>
      <c r="E18" s="15" t="s">
        <v>104</v>
      </c>
      <c r="F18" s="15" t="s">
        <v>104</v>
      </c>
      <c r="G18" s="15" t="s">
        <v>105</v>
      </c>
      <c r="H18" s="15" t="s">
        <v>104</v>
      </c>
      <c r="I18" s="15" t="s">
        <v>105</v>
      </c>
      <c r="J18" s="37"/>
      <c r="K18" s="8"/>
      <c r="L18" s="8">
        <f>K18+38</f>
        <v>38</v>
      </c>
      <c r="M18" s="8">
        <v>6</v>
      </c>
      <c r="N18" s="8">
        <f>M18+157</f>
        <v>163</v>
      </c>
      <c r="O18" s="20">
        <f>K18/M18</f>
        <v>0</v>
      </c>
      <c r="P18" s="20">
        <f>L18/N18</f>
        <v>0.2331288343558282</v>
      </c>
      <c r="Q18" s="9" t="s">
        <v>92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93</v>
      </c>
    </row>
    <row r="20" spans="1:17" ht="10.5" customHeight="1">
      <c r="A20" s="5">
        <v>18</v>
      </c>
      <c r="B20" s="15" t="s">
        <v>105</v>
      </c>
      <c r="C20" s="15" t="s">
        <v>105</v>
      </c>
      <c r="D20" s="15" t="s">
        <v>105</v>
      </c>
      <c r="E20" s="15" t="s">
        <v>105</v>
      </c>
      <c r="F20" s="15" t="s">
        <v>105</v>
      </c>
      <c r="G20" s="15" t="s">
        <v>104</v>
      </c>
      <c r="H20" s="15" t="s">
        <v>104</v>
      </c>
      <c r="I20" s="15" t="s">
        <v>105</v>
      </c>
      <c r="J20" s="37"/>
      <c r="K20" s="16"/>
      <c r="L20" s="16">
        <f>K20+49</f>
        <v>49</v>
      </c>
      <c r="M20" s="8">
        <v>6</v>
      </c>
      <c r="N20" s="8">
        <f>M20+157</f>
        <v>163</v>
      </c>
      <c r="O20" s="20">
        <f>K20/M20</f>
        <v>0</v>
      </c>
      <c r="P20" s="20">
        <f>L20/N20</f>
        <v>0.3006134969325153</v>
      </c>
      <c r="Q20" s="9" t="s">
        <v>94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95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96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97</v>
      </c>
    </row>
    <row r="24" spans="1:17" ht="10.5" customHeight="1">
      <c r="A24" s="5">
        <v>22</v>
      </c>
      <c r="B24" s="15" t="s">
        <v>105</v>
      </c>
      <c r="C24" s="15" t="s">
        <v>104</v>
      </c>
      <c r="D24" s="15" t="s">
        <v>105</v>
      </c>
      <c r="E24" s="15" t="s">
        <v>104</v>
      </c>
      <c r="F24" s="15" t="s">
        <v>104</v>
      </c>
      <c r="G24" s="15" t="s">
        <v>105</v>
      </c>
      <c r="H24" s="15" t="s">
        <v>105</v>
      </c>
      <c r="I24" s="15" t="s">
        <v>104</v>
      </c>
      <c r="J24" s="37"/>
      <c r="K24" s="8"/>
      <c r="L24" s="8">
        <f>K24+7</f>
        <v>7</v>
      </c>
      <c r="M24" s="16">
        <v>6</v>
      </c>
      <c r="N24" s="8">
        <f>M24+150</f>
        <v>156</v>
      </c>
      <c r="O24" s="20">
        <f>K24/M24</f>
        <v>0</v>
      </c>
      <c r="P24" s="20">
        <f>L24/N24</f>
        <v>0.04487179487179487</v>
      </c>
      <c r="Q24" s="9" t="s">
        <v>98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99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100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101</v>
      </c>
    </row>
    <row r="28" spans="1:17" ht="10.5" customHeight="1">
      <c r="A28" s="5">
        <v>26</v>
      </c>
      <c r="B28" s="15" t="s">
        <v>105</v>
      </c>
      <c r="C28" s="15" t="s">
        <v>105</v>
      </c>
      <c r="D28" s="15" t="s">
        <v>105</v>
      </c>
      <c r="E28" s="15" t="s">
        <v>104</v>
      </c>
      <c r="F28" s="15" t="s">
        <v>104</v>
      </c>
      <c r="G28" s="15" t="s">
        <v>104</v>
      </c>
      <c r="H28" s="15" t="s">
        <v>104</v>
      </c>
      <c r="I28" s="15" t="s">
        <v>105</v>
      </c>
      <c r="J28" s="37"/>
      <c r="K28" s="8"/>
      <c r="L28" s="8">
        <f>K28+40</f>
        <v>40</v>
      </c>
      <c r="M28" s="8">
        <v>6</v>
      </c>
      <c r="N28" s="8">
        <f>M28+131</f>
        <v>137</v>
      </c>
      <c r="O28" s="20">
        <f aca="true" t="shared" si="1" ref="O28:P32">K28/M28</f>
        <v>0</v>
      </c>
      <c r="P28" s="20">
        <f t="shared" si="1"/>
        <v>0.291970802919708</v>
      </c>
      <c r="Q28" s="9" t="s">
        <v>102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103</v>
      </c>
    </row>
    <row r="30" spans="1:17" ht="10.5" customHeight="1">
      <c r="A30" s="5">
        <v>28</v>
      </c>
      <c r="B30" s="15" t="s">
        <v>105</v>
      </c>
      <c r="C30" s="15" t="s">
        <v>105</v>
      </c>
      <c r="D30" s="15" t="s">
        <v>105</v>
      </c>
      <c r="E30" s="15" t="s">
        <v>105</v>
      </c>
      <c r="F30" s="15" t="s">
        <v>105</v>
      </c>
      <c r="G30" s="15" t="s">
        <v>104</v>
      </c>
      <c r="H30" s="15" t="s">
        <v>105</v>
      </c>
      <c r="I30" s="15" t="s">
        <v>105</v>
      </c>
      <c r="J30" s="37"/>
      <c r="K30" s="24"/>
      <c r="L30" s="24">
        <f>K30+18</f>
        <v>18</v>
      </c>
      <c r="M30" s="8">
        <v>6</v>
      </c>
      <c r="N30" s="8">
        <f>M30+99</f>
        <v>105</v>
      </c>
      <c r="O30" s="20">
        <f t="shared" si="1"/>
        <v>0</v>
      </c>
      <c r="P30" s="20">
        <f t="shared" si="1"/>
        <v>0.17142857142857143</v>
      </c>
      <c r="Q30" s="9" t="s">
        <v>20</v>
      </c>
    </row>
    <row r="31" spans="1:17" ht="10.5" customHeight="1">
      <c r="A31" s="5">
        <v>29</v>
      </c>
      <c r="B31" s="15" t="s">
        <v>105</v>
      </c>
      <c r="C31" s="15" t="s">
        <v>104</v>
      </c>
      <c r="D31" s="15" t="s">
        <v>105</v>
      </c>
      <c r="E31" s="15" t="s">
        <v>104</v>
      </c>
      <c r="F31" s="15" t="s">
        <v>104</v>
      </c>
      <c r="G31" s="15" t="s">
        <v>104</v>
      </c>
      <c r="H31" s="15" t="s">
        <v>104</v>
      </c>
      <c r="I31" s="15" t="s">
        <v>105</v>
      </c>
      <c r="J31" s="37"/>
      <c r="K31" s="24">
        <v>1</v>
      </c>
      <c r="L31" s="24">
        <f>K31+14</f>
        <v>15</v>
      </c>
      <c r="M31" s="8">
        <v>6</v>
      </c>
      <c r="N31" s="8">
        <f>M31+92</f>
        <v>98</v>
      </c>
      <c r="O31" s="20">
        <f t="shared" si="1"/>
        <v>0.16666666666666666</v>
      </c>
      <c r="P31" s="20">
        <f t="shared" si="1"/>
        <v>0.15306122448979592</v>
      </c>
      <c r="Q31" s="9" t="s">
        <v>22</v>
      </c>
    </row>
    <row r="32" spans="1:17" ht="10.5" customHeight="1">
      <c r="A32" s="5">
        <v>30</v>
      </c>
      <c r="B32" s="15" t="s">
        <v>104</v>
      </c>
      <c r="C32" s="15" t="s">
        <v>104</v>
      </c>
      <c r="D32" s="15" t="s">
        <v>104</v>
      </c>
      <c r="E32" s="15" t="s">
        <v>104</v>
      </c>
      <c r="F32" s="15" t="s">
        <v>104</v>
      </c>
      <c r="G32" s="15" t="s">
        <v>105</v>
      </c>
      <c r="H32" s="15" t="s">
        <v>104</v>
      </c>
      <c r="I32" s="15" t="s">
        <v>105</v>
      </c>
      <c r="J32" s="37"/>
      <c r="K32" s="24"/>
      <c r="L32" s="24">
        <f>K32+27</f>
        <v>27</v>
      </c>
      <c r="M32" s="16">
        <v>6</v>
      </c>
      <c r="N32" s="8">
        <f>M32+114</f>
        <v>120</v>
      </c>
      <c r="O32" s="20">
        <f t="shared" si="1"/>
        <v>0</v>
      </c>
      <c r="P32" s="20">
        <f t="shared" si="1"/>
        <v>0.225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105</v>
      </c>
      <c r="C35" s="15" t="s">
        <v>104</v>
      </c>
      <c r="D35" s="15" t="s">
        <v>105</v>
      </c>
      <c r="E35" s="15" t="s">
        <v>104</v>
      </c>
      <c r="F35" s="15" t="s">
        <v>104</v>
      </c>
      <c r="G35" s="15" t="s">
        <v>105</v>
      </c>
      <c r="H35" s="15" t="s">
        <v>104</v>
      </c>
      <c r="I35" s="15" t="s">
        <v>104</v>
      </c>
      <c r="J35" s="37"/>
      <c r="K35" s="24">
        <v>1</v>
      </c>
      <c r="L35" s="24">
        <f>K35+23</f>
        <v>24</v>
      </c>
      <c r="M35" s="8">
        <v>6</v>
      </c>
      <c r="N35" s="8">
        <f>M35+92</f>
        <v>98</v>
      </c>
      <c r="O35" s="20">
        <f>K35/M35</f>
        <v>0.16666666666666666</v>
      </c>
      <c r="P35" s="20">
        <f>L35/N35</f>
        <v>0.24489795918367346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9</v>
      </c>
      <c r="D38" s="1">
        <f t="shared" si="2"/>
        <v>4</v>
      </c>
      <c r="E38" s="1">
        <f t="shared" si="2"/>
        <v>12</v>
      </c>
      <c r="F38" s="1">
        <f t="shared" si="2"/>
        <v>8</v>
      </c>
      <c r="G38" s="1">
        <f t="shared" si="2"/>
        <v>4</v>
      </c>
      <c r="H38" s="1">
        <f t="shared" si="2"/>
        <v>9</v>
      </c>
      <c r="I38" s="1">
        <f t="shared" si="2"/>
        <v>4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12</v>
      </c>
      <c r="C39" s="1">
        <f t="shared" si="3"/>
        <v>5</v>
      </c>
      <c r="D39" s="1">
        <f t="shared" si="3"/>
        <v>10</v>
      </c>
      <c r="E39" s="1">
        <f t="shared" si="3"/>
        <v>2</v>
      </c>
      <c r="F39" s="1">
        <f t="shared" si="3"/>
        <v>6</v>
      </c>
      <c r="G39" s="1">
        <f t="shared" si="3"/>
        <v>10</v>
      </c>
      <c r="H39" s="1">
        <f t="shared" si="3"/>
        <v>5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104</v>
      </c>
      <c r="R40" s="15" t="s">
        <v>105</v>
      </c>
    </row>
    <row r="41" spans="1:17" ht="10.5" customHeight="1">
      <c r="A41" s="7" t="s">
        <v>104</v>
      </c>
      <c r="B41" s="11">
        <f aca="true" t="shared" si="5" ref="B41:J41">B38/B40</f>
        <v>0.14285714285714285</v>
      </c>
      <c r="C41" s="11">
        <f t="shared" si="5"/>
        <v>0.6428571428571429</v>
      </c>
      <c r="D41" s="11">
        <f t="shared" si="5"/>
        <v>0.2857142857142857</v>
      </c>
      <c r="E41" s="11">
        <f t="shared" si="5"/>
        <v>0.8571428571428571</v>
      </c>
      <c r="F41" s="11">
        <f t="shared" si="5"/>
        <v>0.5714285714285714</v>
      </c>
      <c r="G41" s="11">
        <f t="shared" si="5"/>
        <v>0.2857142857142857</v>
      </c>
      <c r="H41" s="11">
        <f t="shared" si="5"/>
        <v>0.6428571428571429</v>
      </c>
      <c r="I41" s="11">
        <f t="shared" si="5"/>
        <v>0.2857142857142857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105</v>
      </c>
      <c r="B42" s="11">
        <f aca="true" t="shared" si="6" ref="B42:J42">B39/B40</f>
        <v>0.8571428571428571</v>
      </c>
      <c r="C42" s="11">
        <f t="shared" si="6"/>
        <v>0.35714285714285715</v>
      </c>
      <c r="D42" s="11">
        <f t="shared" si="6"/>
        <v>0.7142857142857143</v>
      </c>
      <c r="E42" s="11">
        <f t="shared" si="6"/>
        <v>0.14285714285714285</v>
      </c>
      <c r="F42" s="11">
        <f t="shared" si="6"/>
        <v>0.42857142857142855</v>
      </c>
      <c r="G42" s="11">
        <f t="shared" si="6"/>
        <v>0.7142857142857143</v>
      </c>
      <c r="H42" s="11">
        <f t="shared" si="6"/>
        <v>0.35714285714285715</v>
      </c>
      <c r="I42" s="11">
        <f t="shared" si="6"/>
        <v>0.7142857142857143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106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107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108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3" t="s">
        <v>64</v>
      </c>
      <c r="C2" s="43" t="s">
        <v>64</v>
      </c>
      <c r="D2" s="43" t="s">
        <v>65</v>
      </c>
      <c r="E2" s="43" t="s">
        <v>65</v>
      </c>
      <c r="F2" s="43" t="s">
        <v>65</v>
      </c>
      <c r="G2" s="43" t="s">
        <v>65</v>
      </c>
      <c r="H2" s="43" t="s">
        <v>65</v>
      </c>
      <c r="I2" s="43" t="s">
        <v>65</v>
      </c>
      <c r="J2" s="37"/>
      <c r="K2" s="8">
        <v>1</v>
      </c>
      <c r="L2" s="8">
        <f>K2+37</f>
        <v>38</v>
      </c>
      <c r="M2" s="8">
        <v>5</v>
      </c>
      <c r="N2" s="8">
        <f>157+M2</f>
        <v>162</v>
      </c>
      <c r="O2" s="20">
        <f>K2/M2</f>
        <v>0.2</v>
      </c>
      <c r="P2" s="20">
        <f>L2/N2</f>
        <v>0.2345679012345679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55</v>
      </c>
      <c r="F8" s="15" t="s">
        <v>56</v>
      </c>
      <c r="G8" s="15" t="s">
        <v>56</v>
      </c>
      <c r="H8" s="15" t="s">
        <v>56</v>
      </c>
      <c r="I8" s="15" t="s">
        <v>56</v>
      </c>
      <c r="J8" s="37"/>
      <c r="K8" s="8">
        <v>1</v>
      </c>
      <c r="L8" s="8">
        <f>K8+57</f>
        <v>58</v>
      </c>
      <c r="M8" s="8">
        <v>5</v>
      </c>
      <c r="N8" s="8">
        <f>156+M8</f>
        <v>161</v>
      </c>
      <c r="O8" s="20">
        <f>K8/M8</f>
        <v>0.2</v>
      </c>
      <c r="P8" s="20">
        <f>L8/N8</f>
        <v>0.36024844720496896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5" t="s">
        <v>71</v>
      </c>
      <c r="C11" s="45" t="s">
        <v>71</v>
      </c>
      <c r="D11" s="45" t="s">
        <v>72</v>
      </c>
      <c r="E11" s="45" t="s">
        <v>71</v>
      </c>
      <c r="F11" s="45" t="s">
        <v>72</v>
      </c>
      <c r="G11" s="45" t="s">
        <v>72</v>
      </c>
      <c r="H11" s="45" t="s">
        <v>72</v>
      </c>
      <c r="I11" s="45" t="s">
        <v>71</v>
      </c>
      <c r="J11" s="37"/>
      <c r="K11" s="8">
        <v>2</v>
      </c>
      <c r="L11" s="8">
        <f>K11+37</f>
        <v>39</v>
      </c>
      <c r="M11" s="8">
        <v>5</v>
      </c>
      <c r="N11" s="8">
        <f>147+M11</f>
        <v>152</v>
      </c>
      <c r="O11" s="20">
        <f t="shared" si="0"/>
        <v>0.4</v>
      </c>
      <c r="P11" s="20">
        <f t="shared" si="0"/>
        <v>0.2565789473684211</v>
      </c>
      <c r="Q11" s="9" t="s">
        <v>36</v>
      </c>
    </row>
    <row r="12" spans="1:17" ht="10.5" customHeight="1">
      <c r="A12" s="5">
        <v>10</v>
      </c>
      <c r="B12" s="45" t="s">
        <v>71</v>
      </c>
      <c r="C12" s="45" t="s">
        <v>71</v>
      </c>
      <c r="D12" s="45" t="s">
        <v>72</v>
      </c>
      <c r="E12" s="45" t="s">
        <v>71</v>
      </c>
      <c r="F12" s="45" t="s">
        <v>72</v>
      </c>
      <c r="G12" s="45" t="s">
        <v>72</v>
      </c>
      <c r="H12" s="45" t="s">
        <v>72</v>
      </c>
      <c r="I12" s="45" t="s">
        <v>71</v>
      </c>
      <c r="J12" s="37"/>
      <c r="K12" s="8">
        <v>3</v>
      </c>
      <c r="L12" s="8">
        <f>K12+36</f>
        <v>39</v>
      </c>
      <c r="M12" s="8">
        <v>5</v>
      </c>
      <c r="N12" s="8">
        <f>M12+152</f>
        <v>157</v>
      </c>
      <c r="O12" s="20">
        <f t="shared" si="0"/>
        <v>0.6</v>
      </c>
      <c r="P12" s="20">
        <f t="shared" si="0"/>
        <v>0.2484076433121019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56</v>
      </c>
      <c r="E14" s="15" t="s">
        <v>55</v>
      </c>
      <c r="F14" s="15" t="s">
        <v>56</v>
      </c>
      <c r="G14" s="15" t="s">
        <v>56</v>
      </c>
      <c r="H14" s="15" t="s">
        <v>63</v>
      </c>
      <c r="I14" s="15" t="s">
        <v>55</v>
      </c>
      <c r="J14" s="37"/>
      <c r="K14" s="8"/>
      <c r="L14" s="8">
        <f>K14+29</f>
        <v>29</v>
      </c>
      <c r="M14" s="8">
        <v>5</v>
      </c>
      <c r="N14" s="8">
        <f>M14+156</f>
        <v>161</v>
      </c>
      <c r="O14" s="20">
        <f>K14/M14</f>
        <v>0</v>
      </c>
      <c r="P14" s="20">
        <f>L14/N14</f>
        <v>0.18012422360248448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55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5</v>
      </c>
      <c r="N17" s="8">
        <f>M17+111</f>
        <v>116</v>
      </c>
      <c r="O17" s="20">
        <f>K17/M17</f>
        <v>0.2</v>
      </c>
      <c r="P17" s="20">
        <f>L17/N17</f>
        <v>0.1810344827586207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55</v>
      </c>
      <c r="D18" s="15" t="s">
        <v>56</v>
      </c>
      <c r="E18" s="15" t="s">
        <v>56</v>
      </c>
      <c r="F18" s="15" t="s">
        <v>56</v>
      </c>
      <c r="G18" s="15" t="s">
        <v>56</v>
      </c>
      <c r="H18" s="15" t="s">
        <v>56</v>
      </c>
      <c r="I18" s="15" t="s">
        <v>55</v>
      </c>
      <c r="J18" s="37"/>
      <c r="K18" s="8"/>
      <c r="L18" s="8">
        <f>K18+38</f>
        <v>38</v>
      </c>
      <c r="M18" s="8">
        <v>5</v>
      </c>
      <c r="N18" s="8">
        <f>M18+157</f>
        <v>162</v>
      </c>
      <c r="O18" s="20">
        <f>K18/M18</f>
        <v>0</v>
      </c>
      <c r="P18" s="20">
        <f>L18/N18</f>
        <v>0.2345679012345679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56</v>
      </c>
      <c r="G20" s="15" t="s">
        <v>55</v>
      </c>
      <c r="H20" s="15" t="s">
        <v>55</v>
      </c>
      <c r="I20" s="15" t="s">
        <v>55</v>
      </c>
      <c r="J20" s="37"/>
      <c r="K20" s="16"/>
      <c r="L20" s="16">
        <f>K20+49</f>
        <v>49</v>
      </c>
      <c r="M20" s="8">
        <v>5</v>
      </c>
      <c r="N20" s="8">
        <f>M20+157</f>
        <v>162</v>
      </c>
      <c r="O20" s="20">
        <f>K20/M20</f>
        <v>0</v>
      </c>
      <c r="P20" s="20">
        <f>L20/N20</f>
        <v>0.30246913580246915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55</v>
      </c>
      <c r="F24" s="15" t="s">
        <v>55</v>
      </c>
      <c r="G24" s="15" t="s">
        <v>55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5</v>
      </c>
      <c r="N24" s="8">
        <f>M24+150</f>
        <v>155</v>
      </c>
      <c r="O24" s="20">
        <f>K24/M24</f>
        <v>0</v>
      </c>
      <c r="P24" s="20">
        <f>L24/N24</f>
        <v>0.04516129032258064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55</v>
      </c>
      <c r="F28" s="15" t="s">
        <v>55</v>
      </c>
      <c r="G28" s="15" t="s">
        <v>56</v>
      </c>
      <c r="H28" s="15" t="s">
        <v>56</v>
      </c>
      <c r="I28" s="15" t="s">
        <v>56</v>
      </c>
      <c r="J28" s="37"/>
      <c r="K28" s="8"/>
      <c r="L28" s="8">
        <f>K28+40</f>
        <v>40</v>
      </c>
      <c r="M28" s="8">
        <v>5</v>
      </c>
      <c r="N28" s="8">
        <f>M28+131</f>
        <v>136</v>
      </c>
      <c r="O28" s="20">
        <f aca="true" t="shared" si="1" ref="O28:P32">K28/M28</f>
        <v>0</v>
      </c>
      <c r="P28" s="20">
        <f t="shared" si="1"/>
        <v>0.29411764705882354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63</v>
      </c>
      <c r="C30" s="15" t="s">
        <v>55</v>
      </c>
      <c r="D30" s="15" t="s">
        <v>56</v>
      </c>
      <c r="E30" s="15" t="s">
        <v>55</v>
      </c>
      <c r="F30" s="15" t="s">
        <v>56</v>
      </c>
      <c r="G30" s="15" t="s">
        <v>56</v>
      </c>
      <c r="H30" s="15" t="s">
        <v>55</v>
      </c>
      <c r="I30" s="15" t="s">
        <v>56</v>
      </c>
      <c r="J30" s="37"/>
      <c r="K30" s="24"/>
      <c r="L30" s="24">
        <f>K30+18</f>
        <v>18</v>
      </c>
      <c r="M30" s="8">
        <v>5</v>
      </c>
      <c r="N30" s="8">
        <f>M30+99</f>
        <v>104</v>
      </c>
      <c r="O30" s="20">
        <f t="shared" si="1"/>
        <v>0</v>
      </c>
      <c r="P30" s="20">
        <f t="shared" si="1"/>
        <v>0.17307692307692307</v>
      </c>
      <c r="Q30" s="9" t="s">
        <v>20</v>
      </c>
    </row>
    <row r="31" spans="1:17" ht="10.5" customHeight="1">
      <c r="A31" s="5">
        <v>29</v>
      </c>
      <c r="B31" s="43" t="s">
        <v>64</v>
      </c>
      <c r="C31" s="43" t="s">
        <v>64</v>
      </c>
      <c r="D31" s="43" t="s">
        <v>65</v>
      </c>
      <c r="E31" s="43" t="s">
        <v>65</v>
      </c>
      <c r="F31" s="43" t="s">
        <v>65</v>
      </c>
      <c r="G31" s="43" t="s">
        <v>65</v>
      </c>
      <c r="H31" s="43" t="s">
        <v>65</v>
      </c>
      <c r="I31" s="43" t="s">
        <v>65</v>
      </c>
      <c r="J31" s="37"/>
      <c r="K31" s="24">
        <v>1</v>
      </c>
      <c r="L31" s="24">
        <f>K31+14</f>
        <v>15</v>
      </c>
      <c r="M31" s="8">
        <v>5</v>
      </c>
      <c r="N31" s="8">
        <f>M31+92</f>
        <v>97</v>
      </c>
      <c r="O31" s="20">
        <f t="shared" si="1"/>
        <v>0.2</v>
      </c>
      <c r="P31" s="20">
        <f t="shared" si="1"/>
        <v>0.15463917525773196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56</v>
      </c>
      <c r="F32" s="15" t="s">
        <v>56</v>
      </c>
      <c r="G32" s="15" t="s">
        <v>55</v>
      </c>
      <c r="H32" s="15" t="s">
        <v>55</v>
      </c>
      <c r="I32" s="15" t="s">
        <v>55</v>
      </c>
      <c r="J32" s="37"/>
      <c r="K32" s="24"/>
      <c r="L32" s="24">
        <f>K32+27</f>
        <v>27</v>
      </c>
      <c r="M32" s="16">
        <v>5</v>
      </c>
      <c r="N32" s="8">
        <f>M32+114</f>
        <v>119</v>
      </c>
      <c r="O32" s="20">
        <f t="shared" si="1"/>
        <v>0</v>
      </c>
      <c r="P32" s="20">
        <f t="shared" si="1"/>
        <v>0.226890756302521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55</v>
      </c>
      <c r="E35" s="15" t="s">
        <v>56</v>
      </c>
      <c r="F35" s="15" t="s">
        <v>56</v>
      </c>
      <c r="G35" s="15" t="s">
        <v>56</v>
      </c>
      <c r="H35" s="15" t="s">
        <v>55</v>
      </c>
      <c r="I35" s="15" t="s">
        <v>55</v>
      </c>
      <c r="J35" s="37"/>
      <c r="K35" s="24">
        <v>1</v>
      </c>
      <c r="L35" s="24">
        <f>K35+23</f>
        <v>24</v>
      </c>
      <c r="M35" s="8">
        <v>5</v>
      </c>
      <c r="N35" s="8">
        <f>M35+92</f>
        <v>97</v>
      </c>
      <c r="O35" s="20">
        <f>K35/M35</f>
        <v>0.2</v>
      </c>
      <c r="P35" s="20">
        <f>L35/N35</f>
        <v>0.24742268041237114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11</v>
      </c>
      <c r="C38" s="1">
        <f t="shared" si="2"/>
        <v>12</v>
      </c>
      <c r="D38" s="1">
        <f t="shared" si="2"/>
        <v>1</v>
      </c>
      <c r="E38" s="1">
        <f t="shared" si="2"/>
        <v>8</v>
      </c>
      <c r="F38" s="1">
        <f t="shared" si="2"/>
        <v>2</v>
      </c>
      <c r="G38" s="1">
        <f t="shared" si="2"/>
        <v>4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13</v>
      </c>
      <c r="E39" s="1">
        <f t="shared" si="3"/>
        <v>6</v>
      </c>
      <c r="F39" s="1">
        <f t="shared" si="3"/>
        <v>12</v>
      </c>
      <c r="G39" s="1">
        <f t="shared" si="3"/>
        <v>10</v>
      </c>
      <c r="H39" s="1">
        <f t="shared" si="3"/>
        <v>7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0.7857142857142857</v>
      </c>
      <c r="C41" s="11">
        <f t="shared" si="5"/>
        <v>0.8571428571428571</v>
      </c>
      <c r="D41" s="11">
        <f t="shared" si="5"/>
        <v>0.07142857142857142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0.2857142857142857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0.9285714285714286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0.7142857142857143</v>
      </c>
      <c r="H42" s="11">
        <f t="shared" si="6"/>
        <v>0.5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70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56</v>
      </c>
      <c r="G2" s="15" t="s">
        <v>56</v>
      </c>
      <c r="H2" s="15" t="s">
        <v>55</v>
      </c>
      <c r="I2" s="15" t="s">
        <v>55</v>
      </c>
      <c r="J2" s="37"/>
      <c r="K2" s="8">
        <v>0</v>
      </c>
      <c r="L2" s="8">
        <f>K2+37</f>
        <v>37</v>
      </c>
      <c r="M2" s="8">
        <v>4</v>
      </c>
      <c r="N2" s="8">
        <f>157+M2</f>
        <v>161</v>
      </c>
      <c r="O2" s="20">
        <f>K2/M2</f>
        <v>0</v>
      </c>
      <c r="P2" s="20">
        <f>L2/N2</f>
        <v>0.22981366459627328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44" t="s">
        <v>64</v>
      </c>
      <c r="C8" s="44" t="s">
        <v>65</v>
      </c>
      <c r="D8" s="44" t="s">
        <v>65</v>
      </c>
      <c r="E8" s="44" t="s">
        <v>64</v>
      </c>
      <c r="F8" s="44" t="s">
        <v>65</v>
      </c>
      <c r="G8" s="44" t="s">
        <v>64</v>
      </c>
      <c r="H8" s="44" t="s">
        <v>65</v>
      </c>
      <c r="I8" s="44" t="s">
        <v>65</v>
      </c>
      <c r="J8" s="37"/>
      <c r="K8" s="8">
        <v>1</v>
      </c>
      <c r="L8" s="8">
        <f>K8+57</f>
        <v>58</v>
      </c>
      <c r="M8" s="8">
        <v>4</v>
      </c>
      <c r="N8" s="8">
        <f>156+M8</f>
        <v>160</v>
      </c>
      <c r="O8" s="20">
        <f>K8/M8</f>
        <v>0.25</v>
      </c>
      <c r="P8" s="20">
        <f>L8/N8</f>
        <v>0.3625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15" t="s">
        <v>56</v>
      </c>
      <c r="C11" s="15" t="s">
        <v>55</v>
      </c>
      <c r="D11" s="15" t="s">
        <v>55</v>
      </c>
      <c r="E11" s="15" t="s">
        <v>56</v>
      </c>
      <c r="F11" s="15" t="s">
        <v>56</v>
      </c>
      <c r="G11" s="15" t="s">
        <v>55</v>
      </c>
      <c r="H11" s="15" t="s">
        <v>56</v>
      </c>
      <c r="I11" s="15" t="s">
        <v>55</v>
      </c>
      <c r="J11" s="37"/>
      <c r="K11" s="8">
        <v>1</v>
      </c>
      <c r="L11" s="8">
        <f>K11+37</f>
        <v>38</v>
      </c>
      <c r="M11" s="8">
        <v>4</v>
      </c>
      <c r="N11" s="8">
        <f>147+M11</f>
        <v>151</v>
      </c>
      <c r="O11" s="20">
        <f t="shared" si="0"/>
        <v>0.25</v>
      </c>
      <c r="P11" s="20">
        <f t="shared" si="0"/>
        <v>0.25165562913907286</v>
      </c>
      <c r="Q11" s="9" t="s">
        <v>36</v>
      </c>
    </row>
    <row r="12" spans="1:17" ht="10.5" customHeight="1">
      <c r="A12" s="5">
        <v>10</v>
      </c>
      <c r="B12" s="15" t="s">
        <v>55</v>
      </c>
      <c r="C12" s="15" t="s">
        <v>55</v>
      </c>
      <c r="D12" s="15" t="s">
        <v>55</v>
      </c>
      <c r="E12" s="15" t="s">
        <v>55</v>
      </c>
      <c r="F12" s="15" t="s">
        <v>56</v>
      </c>
      <c r="G12" s="15" t="s">
        <v>55</v>
      </c>
      <c r="H12" s="15" t="s">
        <v>55</v>
      </c>
      <c r="I12" s="15" t="s">
        <v>55</v>
      </c>
      <c r="J12" s="37"/>
      <c r="K12" s="8">
        <v>2</v>
      </c>
      <c r="L12" s="8">
        <f>K12+36</f>
        <v>38</v>
      </c>
      <c r="M12" s="8">
        <v>4</v>
      </c>
      <c r="N12" s="8">
        <f>M12+152</f>
        <v>156</v>
      </c>
      <c r="O12" s="20">
        <f t="shared" si="0"/>
        <v>0.5</v>
      </c>
      <c r="P12" s="20">
        <f t="shared" si="0"/>
        <v>0.24358974358974358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55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/>
      <c r="L14" s="8">
        <f>K14+29</f>
        <v>29</v>
      </c>
      <c r="M14" s="8">
        <v>4</v>
      </c>
      <c r="N14" s="8">
        <f>M14+156</f>
        <v>160</v>
      </c>
      <c r="O14" s="20">
        <f>K14/M14</f>
        <v>0</v>
      </c>
      <c r="P14" s="20">
        <f>L14/N14</f>
        <v>0.18125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55</v>
      </c>
      <c r="I17" s="15" t="s">
        <v>55</v>
      </c>
      <c r="J17" s="37"/>
      <c r="K17" s="8">
        <v>1</v>
      </c>
      <c r="L17" s="8">
        <f>K17+20</f>
        <v>21</v>
      </c>
      <c r="M17" s="8">
        <v>4</v>
      </c>
      <c r="N17" s="8">
        <f>M17+111</f>
        <v>115</v>
      </c>
      <c r="O17" s="20">
        <f>K17/M17</f>
        <v>0.25</v>
      </c>
      <c r="P17" s="20">
        <f>L17/N17</f>
        <v>0.1826086956521739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56</v>
      </c>
      <c r="G18" s="15" t="s">
        <v>56</v>
      </c>
      <c r="H18" s="15" t="s">
        <v>55</v>
      </c>
      <c r="I18" s="15" t="s">
        <v>55</v>
      </c>
      <c r="J18" s="37"/>
      <c r="K18" s="8"/>
      <c r="L18" s="8">
        <f>K18+38</f>
        <v>38</v>
      </c>
      <c r="M18" s="8">
        <v>4</v>
      </c>
      <c r="N18" s="8">
        <f>M18+157</f>
        <v>161</v>
      </c>
      <c r="O18" s="20">
        <f>K18/M18</f>
        <v>0</v>
      </c>
      <c r="P18" s="20">
        <f>L18/N18</f>
        <v>0.2360248447204969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55</v>
      </c>
      <c r="F20" s="15" t="s">
        <v>56</v>
      </c>
      <c r="G20" s="15" t="s">
        <v>55</v>
      </c>
      <c r="H20" s="15" t="s">
        <v>56</v>
      </c>
      <c r="I20" s="15" t="s">
        <v>56</v>
      </c>
      <c r="J20" s="37"/>
      <c r="K20" s="16"/>
      <c r="L20" s="16">
        <f>K20+49</f>
        <v>49</v>
      </c>
      <c r="M20" s="8">
        <v>4</v>
      </c>
      <c r="N20" s="8">
        <f>M20+157</f>
        <v>161</v>
      </c>
      <c r="O20" s="20">
        <f>K20/M20</f>
        <v>0</v>
      </c>
      <c r="P20" s="20">
        <f>L20/N20</f>
        <v>0.30434782608695654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55</v>
      </c>
      <c r="J24" s="37"/>
      <c r="K24" s="8"/>
      <c r="L24" s="8">
        <f>K24+7</f>
        <v>7</v>
      </c>
      <c r="M24" s="16">
        <v>4</v>
      </c>
      <c r="N24" s="8">
        <f>M24+150</f>
        <v>154</v>
      </c>
      <c r="O24" s="20">
        <f>K24/M24</f>
        <v>0</v>
      </c>
      <c r="P24" s="20">
        <f>L24/N24</f>
        <v>0.045454545454545456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55</v>
      </c>
      <c r="D28" s="15" t="s">
        <v>55</v>
      </c>
      <c r="E28" s="15" t="s">
        <v>55</v>
      </c>
      <c r="F28" s="15" t="s">
        <v>55</v>
      </c>
      <c r="G28" s="15" t="s">
        <v>63</v>
      </c>
      <c r="H28" s="15" t="s">
        <v>55</v>
      </c>
      <c r="I28" s="15" t="s">
        <v>55</v>
      </c>
      <c r="J28" s="37"/>
      <c r="K28" s="8"/>
      <c r="L28" s="8">
        <f>K28+40</f>
        <v>40</v>
      </c>
      <c r="M28" s="8">
        <v>4</v>
      </c>
      <c r="N28" s="8">
        <f>M28+131</f>
        <v>135</v>
      </c>
      <c r="O28" s="20">
        <f aca="true" t="shared" si="1" ref="O28:P32">K28/M28</f>
        <v>0</v>
      </c>
      <c r="P28" s="20">
        <f t="shared" si="1"/>
        <v>0.2962962962962963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55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/>
      <c r="L30" s="24">
        <f>K30+18</f>
        <v>18</v>
      </c>
      <c r="M30" s="8">
        <v>4</v>
      </c>
      <c r="N30" s="8">
        <f>M30+99</f>
        <v>103</v>
      </c>
      <c r="O30" s="20">
        <f t="shared" si="1"/>
        <v>0</v>
      </c>
      <c r="P30" s="20">
        <f t="shared" si="1"/>
        <v>0.17475728155339806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55</v>
      </c>
      <c r="E31" s="15" t="s">
        <v>55</v>
      </c>
      <c r="F31" s="15" t="s">
        <v>56</v>
      </c>
      <c r="G31" s="15" t="s">
        <v>56</v>
      </c>
      <c r="H31" s="15" t="s">
        <v>55</v>
      </c>
      <c r="I31" s="15" t="s">
        <v>55</v>
      </c>
      <c r="J31" s="37"/>
      <c r="K31" s="24"/>
      <c r="L31" s="24">
        <f>K31+14</f>
        <v>14</v>
      </c>
      <c r="M31" s="8">
        <v>4</v>
      </c>
      <c r="N31" s="8">
        <f>M31+92</f>
        <v>96</v>
      </c>
      <c r="O31" s="20">
        <f t="shared" si="1"/>
        <v>0</v>
      </c>
      <c r="P31" s="20">
        <f t="shared" si="1"/>
        <v>0.14583333333333334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56</v>
      </c>
      <c r="H32" s="15" t="s">
        <v>56</v>
      </c>
      <c r="I32" s="15" t="s">
        <v>55</v>
      </c>
      <c r="J32" s="37"/>
      <c r="K32" s="24"/>
      <c r="L32" s="24">
        <f>K32+27</f>
        <v>27</v>
      </c>
      <c r="M32" s="16">
        <v>4</v>
      </c>
      <c r="N32" s="8">
        <f>M32+114</f>
        <v>118</v>
      </c>
      <c r="O32" s="20">
        <f t="shared" si="1"/>
        <v>0</v>
      </c>
      <c r="P32" s="20">
        <f t="shared" si="1"/>
        <v>0.2288135593220339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44" t="s">
        <v>64</v>
      </c>
      <c r="C35" s="44" t="s">
        <v>65</v>
      </c>
      <c r="D35" s="44" t="s">
        <v>65</v>
      </c>
      <c r="E35" s="44" t="s">
        <v>64</v>
      </c>
      <c r="F35" s="44" t="s">
        <v>65</v>
      </c>
      <c r="G35" s="44" t="s">
        <v>64</v>
      </c>
      <c r="H35" s="44" t="s">
        <v>65</v>
      </c>
      <c r="I35" s="44" t="s">
        <v>65</v>
      </c>
      <c r="J35" s="37"/>
      <c r="K35" s="24">
        <v>1</v>
      </c>
      <c r="L35" s="24">
        <f>K35+23</f>
        <v>24</v>
      </c>
      <c r="M35" s="8">
        <v>4</v>
      </c>
      <c r="N35" s="8">
        <f>M35+92</f>
        <v>96</v>
      </c>
      <c r="O35" s="20">
        <f>K35/M35</f>
        <v>0.25</v>
      </c>
      <c r="P35" s="20">
        <f>L35/N35</f>
        <v>0.25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8</v>
      </c>
      <c r="C38" s="1">
        <f t="shared" si="2"/>
        <v>6</v>
      </c>
      <c r="D38" s="1">
        <f t="shared" si="2"/>
        <v>10</v>
      </c>
      <c r="E38" s="1">
        <f t="shared" si="2"/>
        <v>8</v>
      </c>
      <c r="F38" s="1">
        <f t="shared" si="2"/>
        <v>3</v>
      </c>
      <c r="G38" s="1">
        <f t="shared" si="2"/>
        <v>7</v>
      </c>
      <c r="H38" s="1">
        <f t="shared" si="2"/>
        <v>6</v>
      </c>
      <c r="I38" s="1">
        <f t="shared" si="2"/>
        <v>9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6</v>
      </c>
      <c r="C39" s="1">
        <f t="shared" si="3"/>
        <v>8</v>
      </c>
      <c r="D39" s="1">
        <f t="shared" si="3"/>
        <v>4</v>
      </c>
      <c r="E39" s="1">
        <f t="shared" si="3"/>
        <v>6</v>
      </c>
      <c r="F39" s="1">
        <f t="shared" si="3"/>
        <v>11</v>
      </c>
      <c r="G39" s="1">
        <f t="shared" si="3"/>
        <v>6</v>
      </c>
      <c r="H39" s="1">
        <f t="shared" si="3"/>
        <v>8</v>
      </c>
      <c r="I39" s="1">
        <f t="shared" si="3"/>
        <v>5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0.21428571428571427</v>
      </c>
      <c r="G41" s="11">
        <f t="shared" si="5"/>
        <v>0.5</v>
      </c>
      <c r="H41" s="11">
        <f t="shared" si="5"/>
        <v>0.42857142857142855</v>
      </c>
      <c r="I41" s="11">
        <f t="shared" si="5"/>
        <v>0.6428571428571429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0.7857142857142857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0.35714285714285715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62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56</v>
      </c>
      <c r="D2" s="15" t="s">
        <v>55</v>
      </c>
      <c r="E2" s="15" t="s">
        <v>56</v>
      </c>
      <c r="F2" s="15" t="s">
        <v>55</v>
      </c>
      <c r="G2" s="15" t="s">
        <v>56</v>
      </c>
      <c r="H2" s="15" t="s">
        <v>56</v>
      </c>
      <c r="I2" s="15" t="s">
        <v>55</v>
      </c>
      <c r="J2" s="37" t="s">
        <v>69</v>
      </c>
      <c r="K2" s="8">
        <v>0</v>
      </c>
      <c r="L2" s="8">
        <f>K2+37</f>
        <v>37</v>
      </c>
      <c r="M2" s="8">
        <v>3</v>
      </c>
      <c r="N2" s="8">
        <f>157+M2</f>
        <v>160</v>
      </c>
      <c r="O2" s="20">
        <f>K2/M2</f>
        <v>0</v>
      </c>
      <c r="P2" s="20">
        <f>L2/N2</f>
        <v>0.23125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56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55</v>
      </c>
      <c r="J8" s="37"/>
      <c r="K8" s="8"/>
      <c r="L8" s="8">
        <f>K8+57</f>
        <v>57</v>
      </c>
      <c r="M8" s="8">
        <v>3</v>
      </c>
      <c r="N8" s="8">
        <f>156+M8</f>
        <v>159</v>
      </c>
      <c r="O8" s="20">
        <f>K8/M8</f>
        <v>0</v>
      </c>
      <c r="P8" s="20">
        <f>L8/N8</f>
        <v>0.3584905660377358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3" t="s">
        <v>64</v>
      </c>
      <c r="C11" s="43" t="s">
        <v>65</v>
      </c>
      <c r="D11" s="43" t="s">
        <v>65</v>
      </c>
      <c r="E11" s="43" t="s">
        <v>65</v>
      </c>
      <c r="F11" s="43" t="s">
        <v>64</v>
      </c>
      <c r="G11" s="43" t="s">
        <v>65</v>
      </c>
      <c r="H11" s="43" t="s">
        <v>65</v>
      </c>
      <c r="I11" s="43" t="s">
        <v>64</v>
      </c>
      <c r="J11" s="37"/>
      <c r="K11" s="8">
        <v>1</v>
      </c>
      <c r="L11" s="8">
        <f>K11+37</f>
        <v>38</v>
      </c>
      <c r="M11" s="8">
        <v>3</v>
      </c>
      <c r="N11" s="8">
        <f>147+M11</f>
        <v>150</v>
      </c>
      <c r="O11" s="20">
        <f t="shared" si="0"/>
        <v>0.3333333333333333</v>
      </c>
      <c r="P11" s="20">
        <f t="shared" si="0"/>
        <v>0.25333333333333335</v>
      </c>
      <c r="Q11" s="9" t="s">
        <v>36</v>
      </c>
    </row>
    <row r="12" spans="1:17" ht="10.5" customHeight="1">
      <c r="A12" s="5">
        <v>10</v>
      </c>
      <c r="B12" s="43" t="s">
        <v>64</v>
      </c>
      <c r="C12" s="43" t="s">
        <v>65</v>
      </c>
      <c r="D12" s="43" t="s">
        <v>65</v>
      </c>
      <c r="E12" s="43" t="s">
        <v>65</v>
      </c>
      <c r="F12" s="43" t="s">
        <v>64</v>
      </c>
      <c r="G12" s="43" t="s">
        <v>65</v>
      </c>
      <c r="H12" s="43" t="s">
        <v>65</v>
      </c>
      <c r="I12" s="43" t="s">
        <v>64</v>
      </c>
      <c r="J12" s="37" t="s">
        <v>69</v>
      </c>
      <c r="K12" s="8">
        <v>2</v>
      </c>
      <c r="L12" s="8">
        <f>K12+36</f>
        <v>38</v>
      </c>
      <c r="M12" s="8">
        <v>3</v>
      </c>
      <c r="N12" s="8">
        <f>M12+152</f>
        <v>155</v>
      </c>
      <c r="O12" s="20">
        <f t="shared" si="0"/>
        <v>0.6666666666666666</v>
      </c>
      <c r="P12" s="20">
        <f t="shared" si="0"/>
        <v>0.24516129032258063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67</v>
      </c>
      <c r="F14" s="15" t="s">
        <v>68</v>
      </c>
      <c r="G14" s="15" t="s">
        <v>68</v>
      </c>
      <c r="H14" s="15" t="s">
        <v>68</v>
      </c>
      <c r="I14" s="15" t="s">
        <v>68</v>
      </c>
      <c r="J14" s="37" t="s">
        <v>68</v>
      </c>
      <c r="K14" s="8"/>
      <c r="L14" s="8">
        <f>K14+29</f>
        <v>29</v>
      </c>
      <c r="M14" s="8">
        <v>3</v>
      </c>
      <c r="N14" s="8">
        <f>M14+156</f>
        <v>159</v>
      </c>
      <c r="O14" s="20">
        <f>K14/M14</f>
        <v>0</v>
      </c>
      <c r="P14" s="20">
        <f>L14/N14</f>
        <v>0.18238993710691823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56</v>
      </c>
      <c r="G17" s="15" t="s">
        <v>56</v>
      </c>
      <c r="H17" s="15" t="s">
        <v>69</v>
      </c>
      <c r="I17" s="15" t="s">
        <v>69</v>
      </c>
      <c r="J17" s="37" t="s">
        <v>69</v>
      </c>
      <c r="K17" s="8">
        <v>1</v>
      </c>
      <c r="L17" s="8">
        <f>K17+20</f>
        <v>21</v>
      </c>
      <c r="M17" s="8">
        <v>3</v>
      </c>
      <c r="N17" s="8">
        <f>M17+111</f>
        <v>114</v>
      </c>
      <c r="O17" s="20">
        <f>K17/M17</f>
        <v>0.3333333333333333</v>
      </c>
      <c r="P17" s="20">
        <f>L17/N17</f>
        <v>0.18421052631578946</v>
      </c>
      <c r="Q17" s="9" t="s">
        <v>42</v>
      </c>
    </row>
    <row r="18" spans="1:17" ht="10.5" customHeight="1">
      <c r="A18" s="5">
        <v>16</v>
      </c>
      <c r="B18" s="15" t="s">
        <v>55</v>
      </c>
      <c r="C18" s="15" t="s">
        <v>56</v>
      </c>
      <c r="D18" s="15" t="s">
        <v>55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55</v>
      </c>
      <c r="J18" s="37" t="s">
        <v>55</v>
      </c>
      <c r="K18" s="8"/>
      <c r="L18" s="8">
        <f>K18+38</f>
        <v>38</v>
      </c>
      <c r="M18" s="8">
        <v>3</v>
      </c>
      <c r="N18" s="8">
        <f>M18+157</f>
        <v>160</v>
      </c>
      <c r="O18" s="20">
        <f>K18/M18</f>
        <v>0</v>
      </c>
      <c r="P18" s="20">
        <f>L18/N18</f>
        <v>0.2375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55</v>
      </c>
      <c r="I20" s="15" t="s">
        <v>55</v>
      </c>
      <c r="J20" s="37" t="s">
        <v>55</v>
      </c>
      <c r="K20" s="16"/>
      <c r="L20" s="16">
        <f>K20+49</f>
        <v>49</v>
      </c>
      <c r="M20" s="8">
        <v>3</v>
      </c>
      <c r="N20" s="8">
        <f>M20+157</f>
        <v>160</v>
      </c>
      <c r="O20" s="20">
        <f>K20/M20</f>
        <v>0</v>
      </c>
      <c r="P20" s="20">
        <f>L20/N20</f>
        <v>0.30625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55</v>
      </c>
      <c r="J24" s="37"/>
      <c r="K24" s="8"/>
      <c r="L24" s="8">
        <f>K24+7</f>
        <v>7</v>
      </c>
      <c r="M24" s="16">
        <v>3</v>
      </c>
      <c r="N24" s="8">
        <f>M24+150</f>
        <v>153</v>
      </c>
      <c r="O24" s="20">
        <f>K24/M24</f>
        <v>0</v>
      </c>
      <c r="P24" s="20">
        <f>L24/N24</f>
        <v>0.0457516339869281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68</v>
      </c>
      <c r="C28" s="15" t="s">
        <v>68</v>
      </c>
      <c r="D28" s="15" t="s">
        <v>68</v>
      </c>
      <c r="E28" s="15" t="s">
        <v>55</v>
      </c>
      <c r="F28" s="15" t="s">
        <v>55</v>
      </c>
      <c r="G28" s="15" t="s">
        <v>68</v>
      </c>
      <c r="H28" s="15" t="s">
        <v>68</v>
      </c>
      <c r="I28" s="15" t="s">
        <v>55</v>
      </c>
      <c r="J28" s="37"/>
      <c r="K28" s="8"/>
      <c r="L28" s="8">
        <f>K28+40</f>
        <v>40</v>
      </c>
      <c r="M28" s="8">
        <v>3</v>
      </c>
      <c r="N28" s="8">
        <f>M28+131</f>
        <v>134</v>
      </c>
      <c r="O28" s="20">
        <f aca="true" t="shared" si="1" ref="O28:P32">K28/M28</f>
        <v>0</v>
      </c>
      <c r="P28" s="20">
        <f t="shared" si="1"/>
        <v>0.29850746268656714</v>
      </c>
      <c r="Q28" s="9" t="s">
        <v>53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55</v>
      </c>
      <c r="C30" s="15" t="s">
        <v>68</v>
      </c>
      <c r="D30" s="15" t="s">
        <v>68</v>
      </c>
      <c r="E30" s="15" t="s">
        <v>68</v>
      </c>
      <c r="F30" s="15" t="s">
        <v>68</v>
      </c>
      <c r="G30" s="15" t="s">
        <v>68</v>
      </c>
      <c r="H30" s="15" t="s">
        <v>68</v>
      </c>
      <c r="I30" s="15" t="s">
        <v>55</v>
      </c>
      <c r="J30" s="37" t="s">
        <v>68</v>
      </c>
      <c r="K30" s="24"/>
      <c r="L30" s="24">
        <f>K30+18</f>
        <v>18</v>
      </c>
      <c r="M30" s="8">
        <v>3</v>
      </c>
      <c r="N30" s="8">
        <f>M30+99</f>
        <v>102</v>
      </c>
      <c r="O30" s="20">
        <f t="shared" si="1"/>
        <v>0</v>
      </c>
      <c r="P30" s="20">
        <f t="shared" si="1"/>
        <v>0.17647058823529413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68</v>
      </c>
      <c r="D31" s="15" t="s">
        <v>68</v>
      </c>
      <c r="E31" s="15" t="s">
        <v>55</v>
      </c>
      <c r="F31" s="15" t="s">
        <v>68</v>
      </c>
      <c r="G31" s="15" t="s">
        <v>68</v>
      </c>
      <c r="H31" s="15" t="s">
        <v>68</v>
      </c>
      <c r="I31" s="15" t="s">
        <v>68</v>
      </c>
      <c r="J31" s="37"/>
      <c r="K31" s="24"/>
      <c r="L31" s="24">
        <f>K31+14</f>
        <v>14</v>
      </c>
      <c r="M31" s="8">
        <v>3</v>
      </c>
      <c r="N31" s="8">
        <f>M31+92</f>
        <v>95</v>
      </c>
      <c r="O31" s="20">
        <f t="shared" si="1"/>
        <v>0</v>
      </c>
      <c r="P31" s="20">
        <f t="shared" si="1"/>
        <v>0.14736842105263157</v>
      </c>
      <c r="Q31" s="9" t="s">
        <v>22</v>
      </c>
    </row>
    <row r="32" spans="1:17" ht="10.5" customHeight="1">
      <c r="A32" s="5">
        <v>30</v>
      </c>
      <c r="B32" s="15" t="s">
        <v>68</v>
      </c>
      <c r="C32" s="15" t="s">
        <v>68</v>
      </c>
      <c r="D32" s="15" t="s">
        <v>55</v>
      </c>
      <c r="E32" s="15" t="s">
        <v>68</v>
      </c>
      <c r="F32" s="15" t="s">
        <v>68</v>
      </c>
      <c r="G32" s="15" t="s">
        <v>68</v>
      </c>
      <c r="H32" s="15" t="s">
        <v>68</v>
      </c>
      <c r="I32" s="15" t="s">
        <v>55</v>
      </c>
      <c r="J32" s="37"/>
      <c r="K32" s="24"/>
      <c r="L32" s="24">
        <f>K32+27</f>
        <v>27</v>
      </c>
      <c r="M32" s="16">
        <v>3</v>
      </c>
      <c r="N32" s="8">
        <f>M32+114</f>
        <v>117</v>
      </c>
      <c r="O32" s="20">
        <f t="shared" si="1"/>
        <v>0</v>
      </c>
      <c r="P32" s="20">
        <f t="shared" si="1"/>
        <v>0.23076923076923078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/>
      <c r="L34" s="24">
        <f>K34+19</f>
        <v>19</v>
      </c>
      <c r="M34" s="8">
        <v>0</v>
      </c>
      <c r="N34" s="8">
        <f>M34+68</f>
        <v>68</v>
      </c>
      <c r="O34" s="20" t="e">
        <f>K34/M34</f>
        <v>#DIV/0!</v>
      </c>
      <c r="P34" s="20">
        <f>L34/N34</f>
        <v>0.27941176470588236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56</v>
      </c>
      <c r="D35" s="15" t="s">
        <v>55</v>
      </c>
      <c r="E35" s="15" t="s">
        <v>55</v>
      </c>
      <c r="F35" s="15" t="s">
        <v>68</v>
      </c>
      <c r="G35" s="15" t="s">
        <v>68</v>
      </c>
      <c r="H35" s="15" t="s">
        <v>68</v>
      </c>
      <c r="I35" s="15" t="s">
        <v>68</v>
      </c>
      <c r="J35" s="37" t="s">
        <v>55</v>
      </c>
      <c r="K35" s="24"/>
      <c r="L35" s="24">
        <f>K35+23</f>
        <v>23</v>
      </c>
      <c r="M35" s="8">
        <v>3</v>
      </c>
      <c r="N35" s="8">
        <f>M35+92</f>
        <v>95</v>
      </c>
      <c r="O35" s="20">
        <f>K35/M35</f>
        <v>0</v>
      </c>
      <c r="P35" s="20">
        <f>L35/N35</f>
        <v>0.24210526315789474</v>
      </c>
      <c r="Q35" s="9" t="s">
        <v>59</v>
      </c>
    </row>
    <row r="36" spans="1:17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38"/>
      <c r="K36" s="24"/>
      <c r="L36" s="24">
        <f>K36+4</f>
        <v>4</v>
      </c>
      <c r="M36" s="8"/>
      <c r="N36" s="8">
        <f>M36+29</f>
        <v>29</v>
      </c>
      <c r="O36" s="20"/>
      <c r="P36" s="20">
        <f>L36/N36</f>
        <v>0.13793103448275862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10</v>
      </c>
      <c r="C38" s="1">
        <f t="shared" si="2"/>
        <v>1</v>
      </c>
      <c r="D38" s="1">
        <f t="shared" si="2"/>
        <v>6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3</v>
      </c>
      <c r="I38" s="1">
        <f t="shared" si="2"/>
        <v>11</v>
      </c>
      <c r="J38" s="40">
        <f t="shared" si="2"/>
        <v>6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4</v>
      </c>
      <c r="C39" s="1">
        <f t="shared" si="3"/>
        <v>13</v>
      </c>
      <c r="D39" s="1">
        <f t="shared" si="3"/>
        <v>8</v>
      </c>
      <c r="E39" s="1">
        <f t="shared" si="3"/>
        <v>8</v>
      </c>
      <c r="F39" s="1">
        <f t="shared" si="3"/>
        <v>8</v>
      </c>
      <c r="G39" s="1">
        <f t="shared" si="3"/>
        <v>13</v>
      </c>
      <c r="H39" s="1">
        <f t="shared" si="3"/>
        <v>11</v>
      </c>
      <c r="I39" s="1">
        <f t="shared" si="3"/>
        <v>3</v>
      </c>
      <c r="J39" s="40">
        <f t="shared" si="3"/>
        <v>2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41">
        <f t="shared" si="4"/>
        <v>8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0.7142857142857143</v>
      </c>
      <c r="C41" s="11">
        <f t="shared" si="5"/>
        <v>0.07142857142857142</v>
      </c>
      <c r="D41" s="11">
        <f t="shared" si="5"/>
        <v>0.42857142857142855</v>
      </c>
      <c r="E41" s="11">
        <f t="shared" si="5"/>
        <v>0.35714285714285715</v>
      </c>
      <c r="F41" s="11">
        <f t="shared" si="5"/>
        <v>0.42857142857142855</v>
      </c>
      <c r="G41" s="11">
        <f t="shared" si="5"/>
        <v>0.07142857142857142</v>
      </c>
      <c r="H41" s="11">
        <f t="shared" si="5"/>
        <v>0.21428571428571427</v>
      </c>
      <c r="I41" s="11">
        <f t="shared" si="5"/>
        <v>0.7857142857142857</v>
      </c>
      <c r="J41" s="42">
        <f t="shared" si="5"/>
        <v>0.75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0.2857142857142857</v>
      </c>
      <c r="C42" s="11">
        <f t="shared" si="6"/>
        <v>0.9285714285714286</v>
      </c>
      <c r="D42" s="11">
        <f t="shared" si="6"/>
        <v>0.5714285714285714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0.9285714285714286</v>
      </c>
      <c r="H42" s="11">
        <f t="shared" si="6"/>
        <v>0.7857142857142857</v>
      </c>
      <c r="I42" s="11">
        <f t="shared" si="6"/>
        <v>0.21428571428571427</v>
      </c>
      <c r="J42" s="42">
        <f t="shared" si="6"/>
        <v>0.25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62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15" sqref="L15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55</v>
      </c>
      <c r="C2" s="15" t="s">
        <v>55</v>
      </c>
      <c r="D2" s="15" t="s">
        <v>55</v>
      </c>
      <c r="E2" s="15" t="s">
        <v>55</v>
      </c>
      <c r="F2" s="15" t="s">
        <v>56</v>
      </c>
      <c r="G2" s="15" t="s">
        <v>56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2</v>
      </c>
      <c r="M2" s="8">
        <f>157+L2</f>
        <v>159</v>
      </c>
      <c r="N2" s="20">
        <f>J2/L2</f>
        <v>0</v>
      </c>
      <c r="O2" s="20">
        <f>K2/M2</f>
        <v>0.23270440251572327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2</v>
      </c>
      <c r="M8" s="8">
        <f>156+L8</f>
        <v>158</v>
      </c>
      <c r="N8" s="20">
        <f>J8/L8</f>
        <v>0</v>
      </c>
      <c r="O8" s="20">
        <f>K8/M8</f>
        <v>0.36075949367088606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56</v>
      </c>
      <c r="D11" s="15" t="s">
        <v>55</v>
      </c>
      <c r="E11" s="15" t="s">
        <v>56</v>
      </c>
      <c r="F11" s="15" t="s">
        <v>55</v>
      </c>
      <c r="G11" s="15" t="s">
        <v>56</v>
      </c>
      <c r="H11" s="15" t="s">
        <v>55</v>
      </c>
      <c r="I11" s="15" t="s">
        <v>55</v>
      </c>
      <c r="J11" s="8"/>
      <c r="K11" s="8">
        <f>J11+37</f>
        <v>37</v>
      </c>
      <c r="L11" s="8">
        <v>2</v>
      </c>
      <c r="M11" s="8">
        <f>147+L11</f>
        <v>149</v>
      </c>
      <c r="N11" s="20">
        <f t="shared" si="0"/>
        <v>0</v>
      </c>
      <c r="O11" s="20">
        <f t="shared" si="0"/>
        <v>0.2483221476510067</v>
      </c>
      <c r="P11" s="9" t="s">
        <v>36</v>
      </c>
    </row>
    <row r="12" spans="1:16" ht="10.5" customHeight="1">
      <c r="A12" s="5">
        <v>10</v>
      </c>
      <c r="B12" s="33" t="s">
        <v>64</v>
      </c>
      <c r="C12" s="33" t="s">
        <v>65</v>
      </c>
      <c r="D12" s="33" t="s">
        <v>65</v>
      </c>
      <c r="E12" s="33" t="s">
        <v>64</v>
      </c>
      <c r="F12" s="33" t="s">
        <v>65</v>
      </c>
      <c r="G12" s="33" t="s">
        <v>65</v>
      </c>
      <c r="H12" s="33" t="s">
        <v>65</v>
      </c>
      <c r="I12" s="33" t="s">
        <v>65</v>
      </c>
      <c r="J12" s="8">
        <v>1</v>
      </c>
      <c r="K12" s="8">
        <f>J12+36</f>
        <v>37</v>
      </c>
      <c r="L12" s="8">
        <v>2</v>
      </c>
      <c r="M12" s="8">
        <f>L12+152</f>
        <v>154</v>
      </c>
      <c r="N12" s="20">
        <f t="shared" si="0"/>
        <v>0.5</v>
      </c>
      <c r="O12" s="20">
        <f t="shared" si="0"/>
        <v>0.24025974025974026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55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8"/>
      <c r="K14" s="8">
        <f>J14+29</f>
        <v>29</v>
      </c>
      <c r="L14" s="8">
        <v>2</v>
      </c>
      <c r="M14" s="8">
        <f>L14+156</f>
        <v>158</v>
      </c>
      <c r="N14" s="20">
        <f>J14/L14</f>
        <v>0</v>
      </c>
      <c r="O14" s="20">
        <f>K14/M14</f>
        <v>0.18354430379746836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33" t="s">
        <v>64</v>
      </c>
      <c r="C17" s="33" t="s">
        <v>65</v>
      </c>
      <c r="D17" s="33" t="s">
        <v>65</v>
      </c>
      <c r="E17" s="33" t="s">
        <v>64</v>
      </c>
      <c r="F17" s="33" t="s">
        <v>65</v>
      </c>
      <c r="G17" s="33" t="s">
        <v>65</v>
      </c>
      <c r="H17" s="33" t="s">
        <v>65</v>
      </c>
      <c r="I17" s="33" t="s">
        <v>65</v>
      </c>
      <c r="J17" s="8">
        <v>1</v>
      </c>
      <c r="K17" s="8">
        <f>J17+20</f>
        <v>21</v>
      </c>
      <c r="L17" s="8">
        <v>2</v>
      </c>
      <c r="M17" s="8">
        <f>L17+111</f>
        <v>113</v>
      </c>
      <c r="N17" s="20">
        <f>J17/L17</f>
        <v>0.5</v>
      </c>
      <c r="O17" s="20">
        <f>K17/M17</f>
        <v>0.18584070796460178</v>
      </c>
      <c r="P17" s="9" t="s">
        <v>42</v>
      </c>
    </row>
    <row r="18" spans="1:16" ht="10.5" customHeight="1">
      <c r="A18" s="5">
        <v>16</v>
      </c>
      <c r="B18" s="15" t="s">
        <v>55</v>
      </c>
      <c r="C18" s="15" t="s">
        <v>56</v>
      </c>
      <c r="D18" s="15" t="s">
        <v>56</v>
      </c>
      <c r="E18" s="15" t="s">
        <v>56</v>
      </c>
      <c r="F18" s="15" t="s">
        <v>55</v>
      </c>
      <c r="G18" s="15" t="s">
        <v>56</v>
      </c>
      <c r="H18" s="15" t="s">
        <v>56</v>
      </c>
      <c r="I18" s="15" t="s">
        <v>56</v>
      </c>
      <c r="J18" s="8"/>
      <c r="K18" s="8">
        <f>J18+38</f>
        <v>38</v>
      </c>
      <c r="L18" s="8">
        <v>2</v>
      </c>
      <c r="M18" s="8">
        <f>L18+157</f>
        <v>159</v>
      </c>
      <c r="N18" s="20">
        <f>J18/L18</f>
        <v>0</v>
      </c>
      <c r="O18" s="20">
        <f>K18/M18</f>
        <v>0.2389937106918239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55</v>
      </c>
      <c r="H20" s="15" t="s">
        <v>55</v>
      </c>
      <c r="I20" s="15" t="s">
        <v>56</v>
      </c>
      <c r="J20" s="16"/>
      <c r="K20" s="16">
        <f>J20+49</f>
        <v>49</v>
      </c>
      <c r="L20" s="8">
        <v>2</v>
      </c>
      <c r="M20" s="8">
        <f>L20+157</f>
        <v>159</v>
      </c>
      <c r="N20" s="20">
        <f>J20/L20</f>
        <v>0</v>
      </c>
      <c r="O20" s="20">
        <f>K20/M20</f>
        <v>0.3081761006289308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55</v>
      </c>
      <c r="C24" s="15" t="s">
        <v>56</v>
      </c>
      <c r="D24" s="15" t="s">
        <v>55</v>
      </c>
      <c r="E24" s="15" t="s">
        <v>56</v>
      </c>
      <c r="F24" s="15" t="s">
        <v>55</v>
      </c>
      <c r="G24" s="15" t="s">
        <v>56</v>
      </c>
      <c r="H24" s="15" t="s">
        <v>55</v>
      </c>
      <c r="I24" s="15" t="s">
        <v>56</v>
      </c>
      <c r="J24" s="8"/>
      <c r="K24" s="8">
        <f>J24+7</f>
        <v>7</v>
      </c>
      <c r="L24" s="16">
        <v>2</v>
      </c>
      <c r="M24" s="8">
        <f>L24+150</f>
        <v>152</v>
      </c>
      <c r="N24" s="20">
        <f>J24/L24</f>
        <v>0</v>
      </c>
      <c r="O24" s="20">
        <f>K24/M24</f>
        <v>0.046052631578947366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55</v>
      </c>
      <c r="C28" s="15" t="s">
        <v>56</v>
      </c>
      <c r="D28" s="15" t="s">
        <v>56</v>
      </c>
      <c r="E28" s="15" t="s">
        <v>55</v>
      </c>
      <c r="F28" s="15" t="s">
        <v>56</v>
      </c>
      <c r="G28" s="15" t="s">
        <v>55</v>
      </c>
      <c r="H28" s="15" t="s">
        <v>56</v>
      </c>
      <c r="I28" s="15" t="s">
        <v>55</v>
      </c>
      <c r="J28" s="8"/>
      <c r="K28" s="8">
        <f>J28+40</f>
        <v>40</v>
      </c>
      <c r="L28" s="8">
        <v>2</v>
      </c>
      <c r="M28" s="8">
        <f>L28+131</f>
        <v>133</v>
      </c>
      <c r="N28" s="20">
        <f aca="true" t="shared" si="1" ref="N28:O32">J28/L28</f>
        <v>0</v>
      </c>
      <c r="O28" s="20">
        <f t="shared" si="1"/>
        <v>0.3007518796992481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55</v>
      </c>
      <c r="C30" s="15" t="s">
        <v>56</v>
      </c>
      <c r="D30" s="15" t="s">
        <v>55</v>
      </c>
      <c r="E30" s="15" t="s">
        <v>56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2</v>
      </c>
      <c r="M30" s="8">
        <f>L30+99</f>
        <v>101</v>
      </c>
      <c r="N30" s="20">
        <f t="shared" si="1"/>
        <v>0</v>
      </c>
      <c r="O30" s="20">
        <f t="shared" si="1"/>
        <v>0.1782178217821782</v>
      </c>
      <c r="P30" s="9" t="s">
        <v>20</v>
      </c>
    </row>
    <row r="31" spans="1:16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56</v>
      </c>
      <c r="F31" s="15" t="s">
        <v>56</v>
      </c>
      <c r="G31" s="15" t="s">
        <v>56</v>
      </c>
      <c r="H31" s="15" t="s">
        <v>55</v>
      </c>
      <c r="I31" s="15" t="s">
        <v>56</v>
      </c>
      <c r="J31" s="24"/>
      <c r="K31" s="24">
        <f>J31+14</f>
        <v>14</v>
      </c>
      <c r="L31" s="8">
        <v>2</v>
      </c>
      <c r="M31" s="8">
        <f>L31+92</f>
        <v>94</v>
      </c>
      <c r="N31" s="20">
        <f t="shared" si="1"/>
        <v>0</v>
      </c>
      <c r="O31" s="20">
        <f t="shared" si="1"/>
        <v>0.14893617021276595</v>
      </c>
      <c r="P31" s="9" t="s">
        <v>22</v>
      </c>
    </row>
    <row r="32" spans="1:16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55</v>
      </c>
      <c r="G32" s="15" t="s">
        <v>55</v>
      </c>
      <c r="H32" s="15" t="s">
        <v>56</v>
      </c>
      <c r="I32" s="15" t="s">
        <v>55</v>
      </c>
      <c r="J32" s="24"/>
      <c r="K32" s="24">
        <f>J32+27</f>
        <v>27</v>
      </c>
      <c r="L32" s="16">
        <v>2</v>
      </c>
      <c r="M32" s="8">
        <f>L32+114</f>
        <v>116</v>
      </c>
      <c r="N32" s="20">
        <f t="shared" si="1"/>
        <v>0</v>
      </c>
      <c r="O32" s="20">
        <f t="shared" si="1"/>
        <v>0.23275862068965517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56</v>
      </c>
      <c r="H35" s="15" t="s">
        <v>56</v>
      </c>
      <c r="I35" s="15" t="s">
        <v>56</v>
      </c>
      <c r="J35" s="24"/>
      <c r="K35" s="24">
        <f>J35+23</f>
        <v>23</v>
      </c>
      <c r="L35" s="8">
        <v>2</v>
      </c>
      <c r="M35" s="8">
        <f>L35+92</f>
        <v>94</v>
      </c>
      <c r="N35" s="20">
        <f>J35/L35</f>
        <v>0</v>
      </c>
      <c r="O35" s="20">
        <f>K35/M35</f>
        <v>0.24468085106382978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12</v>
      </c>
      <c r="C38" s="1">
        <f t="shared" si="2"/>
        <v>2</v>
      </c>
      <c r="D38" s="1">
        <f t="shared" si="2"/>
        <v>7</v>
      </c>
      <c r="E38" s="1">
        <f t="shared" si="2"/>
        <v>6</v>
      </c>
      <c r="F38" s="1">
        <f t="shared" si="2"/>
        <v>6</v>
      </c>
      <c r="G38" s="1">
        <f t="shared" si="2"/>
        <v>3</v>
      </c>
      <c r="H38" s="1">
        <f t="shared" si="2"/>
        <v>5</v>
      </c>
      <c r="I38" s="1">
        <f t="shared" si="2"/>
        <v>4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2</v>
      </c>
      <c r="C39" s="1">
        <f t="shared" si="3"/>
        <v>12</v>
      </c>
      <c r="D39" s="1">
        <f t="shared" si="3"/>
        <v>7</v>
      </c>
      <c r="E39" s="1">
        <f t="shared" si="3"/>
        <v>8</v>
      </c>
      <c r="F39" s="1">
        <f t="shared" si="3"/>
        <v>8</v>
      </c>
      <c r="G39" s="1">
        <f t="shared" si="3"/>
        <v>11</v>
      </c>
      <c r="H39" s="1">
        <f t="shared" si="3"/>
        <v>9</v>
      </c>
      <c r="I39" s="1">
        <f t="shared" si="3"/>
        <v>10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0.8571428571428571</v>
      </c>
      <c r="C41" s="11">
        <f t="shared" si="5"/>
        <v>0.14285714285714285</v>
      </c>
      <c r="D41" s="11">
        <f t="shared" si="5"/>
        <v>0.5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0.21428571428571427</v>
      </c>
      <c r="H41" s="11">
        <f t="shared" si="5"/>
        <v>0.35714285714285715</v>
      </c>
      <c r="I41" s="11">
        <f t="shared" si="5"/>
        <v>0.2857142857142857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0.14285714285714285</v>
      </c>
      <c r="C42" s="11">
        <f t="shared" si="6"/>
        <v>0.8571428571428571</v>
      </c>
      <c r="D42" s="11">
        <f t="shared" si="6"/>
        <v>0.5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0.7857142857142857</v>
      </c>
      <c r="H42" s="11">
        <f t="shared" si="6"/>
        <v>0.6428571428571429</v>
      </c>
      <c r="I42" s="11">
        <f t="shared" si="6"/>
        <v>0.7142857142857143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28"/>
    </row>
    <row r="47" spans="1:10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29"/>
    </row>
    <row r="48" spans="1:10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29"/>
    </row>
    <row r="49" spans="1:10" ht="13.5">
      <c r="A49" s="63" t="s">
        <v>62</v>
      </c>
      <c r="B49" s="64"/>
      <c r="C49" s="64"/>
      <c r="D49" s="64"/>
      <c r="E49" s="64"/>
      <c r="F49" s="64"/>
      <c r="G49" s="64"/>
      <c r="H49" s="64"/>
      <c r="I49" s="64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30"/>
    </row>
  </sheetData>
  <sheetProtection/>
  <autoFilter ref="A1:P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8" sqref="M1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56</v>
      </c>
      <c r="E2" s="15" t="s">
        <v>55</v>
      </c>
      <c r="F2" s="15" t="s">
        <v>55</v>
      </c>
      <c r="G2" s="15" t="s">
        <v>55</v>
      </c>
      <c r="H2" s="15" t="s">
        <v>55</v>
      </c>
      <c r="I2" s="15" t="s">
        <v>55</v>
      </c>
      <c r="J2" s="37"/>
      <c r="K2" s="8">
        <v>6</v>
      </c>
      <c r="L2" s="8">
        <f>K2+37</f>
        <v>43</v>
      </c>
      <c r="M2" s="8">
        <v>37</v>
      </c>
      <c r="N2" s="8">
        <f>157+M2</f>
        <v>194</v>
      </c>
      <c r="O2" s="20">
        <f>K2/M2</f>
        <v>0.16216216216216217</v>
      </c>
      <c r="P2" s="20">
        <f>L2/N2</f>
        <v>0.22164948453608246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56</v>
      </c>
      <c r="F8" s="15" t="s">
        <v>56</v>
      </c>
      <c r="G8" s="15" t="s">
        <v>55</v>
      </c>
      <c r="H8" s="15" t="s">
        <v>55</v>
      </c>
      <c r="I8" s="15" t="s">
        <v>56</v>
      </c>
      <c r="J8" s="37"/>
      <c r="K8" s="8">
        <v>5</v>
      </c>
      <c r="L8" s="8">
        <f>K8+57</f>
        <v>62</v>
      </c>
      <c r="M8" s="8">
        <v>35</v>
      </c>
      <c r="N8" s="8">
        <f>156+M8</f>
        <v>191</v>
      </c>
      <c r="O8" s="20">
        <f>K8/M8</f>
        <v>0.14285714285714285</v>
      </c>
      <c r="P8" s="20">
        <f>L8/N8</f>
        <v>0.32460732984293195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36</v>
      </c>
      <c r="N14" s="8">
        <f>M14+156</f>
        <v>192</v>
      </c>
      <c r="O14" s="20">
        <f>K14/M14</f>
        <v>0.027777777777777776</v>
      </c>
      <c r="P14" s="20">
        <f>L14/N14</f>
        <v>0.15625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55</v>
      </c>
      <c r="D17" s="15" t="s">
        <v>55</v>
      </c>
      <c r="E17" s="15" t="s">
        <v>56</v>
      </c>
      <c r="F17" s="15" t="s">
        <v>55</v>
      </c>
      <c r="G17" s="15" t="s">
        <v>55</v>
      </c>
      <c r="H17" s="15" t="s">
        <v>55</v>
      </c>
      <c r="I17" s="15" t="s">
        <v>56</v>
      </c>
      <c r="J17" s="37"/>
      <c r="K17" s="8">
        <v>2</v>
      </c>
      <c r="L17" s="8">
        <f>K17+20</f>
        <v>22</v>
      </c>
      <c r="M17" s="8">
        <v>16</v>
      </c>
      <c r="N17" s="8">
        <f>M17+111</f>
        <v>127</v>
      </c>
      <c r="O17" s="20">
        <f>K17/M17</f>
        <v>0.125</v>
      </c>
      <c r="P17" s="20">
        <f>L17/N17</f>
        <v>0.1732283464566929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56</v>
      </c>
      <c r="E18" s="15" t="s">
        <v>56</v>
      </c>
      <c r="F18" s="15" t="s">
        <v>55</v>
      </c>
      <c r="G18" s="15" t="s">
        <v>56</v>
      </c>
      <c r="H18" s="15" t="s">
        <v>55</v>
      </c>
      <c r="I18" s="15" t="s">
        <v>56</v>
      </c>
      <c r="J18" s="37"/>
      <c r="K18" s="8">
        <v>5</v>
      </c>
      <c r="L18" s="8">
        <f>K18+38</f>
        <v>43</v>
      </c>
      <c r="M18" s="8">
        <v>37</v>
      </c>
      <c r="N18" s="8">
        <f>M18+157</f>
        <v>194</v>
      </c>
      <c r="O18" s="20">
        <f>K18/M18</f>
        <v>0.13513513513513514</v>
      </c>
      <c r="P18" s="20">
        <f>L18/N18</f>
        <v>0.22164948453608246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55</v>
      </c>
      <c r="E20" s="15" t="s">
        <v>56</v>
      </c>
      <c r="F20" s="15" t="s">
        <v>55</v>
      </c>
      <c r="G20" s="15" t="s">
        <v>55</v>
      </c>
      <c r="H20" s="15" t="s">
        <v>55</v>
      </c>
      <c r="I20" s="15" t="s">
        <v>56</v>
      </c>
      <c r="J20" s="37"/>
      <c r="K20" s="16">
        <v>4</v>
      </c>
      <c r="L20" s="16">
        <f>K20+49</f>
        <v>53</v>
      </c>
      <c r="M20" s="8">
        <v>37</v>
      </c>
      <c r="N20" s="8">
        <f>M20+157</f>
        <v>194</v>
      </c>
      <c r="O20" s="20">
        <f>K20/M20</f>
        <v>0.10810810810810811</v>
      </c>
      <c r="P20" s="20">
        <f>L20/N20</f>
        <v>0.27319587628865977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56</v>
      </c>
      <c r="F24" s="15" t="s">
        <v>55</v>
      </c>
      <c r="G24" s="15" t="s">
        <v>56</v>
      </c>
      <c r="H24" s="15" t="s">
        <v>56</v>
      </c>
      <c r="I24" s="15" t="s">
        <v>56</v>
      </c>
      <c r="J24" s="38"/>
      <c r="K24" s="8">
        <v>2</v>
      </c>
      <c r="L24" s="8">
        <f>K24+7</f>
        <v>9</v>
      </c>
      <c r="M24" s="16">
        <v>35</v>
      </c>
      <c r="N24" s="8">
        <f>M24+150</f>
        <v>185</v>
      </c>
      <c r="O24" s="20">
        <f>K24/M24</f>
        <v>0.05714285714285714</v>
      </c>
      <c r="P24" s="20">
        <f>L24/N24</f>
        <v>0.04864864864864865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55</v>
      </c>
      <c r="C28" s="15" t="s">
        <v>55</v>
      </c>
      <c r="D28" s="15" t="s">
        <v>56</v>
      </c>
      <c r="E28" s="15" t="s">
        <v>56</v>
      </c>
      <c r="F28" s="15" t="s">
        <v>55</v>
      </c>
      <c r="G28" s="15" t="s">
        <v>55</v>
      </c>
      <c r="H28" s="15" t="s">
        <v>55</v>
      </c>
      <c r="I28" s="15" t="s">
        <v>56</v>
      </c>
      <c r="J28" s="37"/>
      <c r="K28" s="8">
        <v>3</v>
      </c>
      <c r="L28" s="8">
        <f>K28+40</f>
        <v>43</v>
      </c>
      <c r="M28" s="8">
        <v>33</v>
      </c>
      <c r="N28" s="8">
        <f>M28+131</f>
        <v>164</v>
      </c>
      <c r="O28" s="20">
        <f aca="true" t="shared" si="1" ref="O28:P32">K28/M28</f>
        <v>0.09090909090909091</v>
      </c>
      <c r="P28" s="20">
        <f t="shared" si="1"/>
        <v>0.2621951219512195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55</v>
      </c>
      <c r="H30" s="15" t="s">
        <v>55</v>
      </c>
      <c r="I30" s="15" t="s">
        <v>56</v>
      </c>
      <c r="J30" s="37"/>
      <c r="K30" s="24">
        <v>3</v>
      </c>
      <c r="L30" s="24">
        <f>K30+18</f>
        <v>21</v>
      </c>
      <c r="M30" s="8">
        <v>33</v>
      </c>
      <c r="N30" s="8">
        <f>M30+99</f>
        <v>132</v>
      </c>
      <c r="O30" s="20">
        <f t="shared" si="1"/>
        <v>0.09090909090909091</v>
      </c>
      <c r="P30" s="20">
        <f t="shared" si="1"/>
        <v>0.1590909090909091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56</v>
      </c>
      <c r="E31" s="15" t="s">
        <v>55</v>
      </c>
      <c r="F31" s="15" t="s">
        <v>55</v>
      </c>
      <c r="G31" s="15" t="s">
        <v>55</v>
      </c>
      <c r="H31" s="15" t="s">
        <v>55</v>
      </c>
      <c r="I31" s="15" t="s">
        <v>56</v>
      </c>
      <c r="J31" s="37"/>
      <c r="K31" s="24">
        <v>4</v>
      </c>
      <c r="L31" s="24">
        <f>K31+14</f>
        <v>18</v>
      </c>
      <c r="M31" s="8">
        <v>37</v>
      </c>
      <c r="N31" s="8">
        <f>M31+92</f>
        <v>129</v>
      </c>
      <c r="O31" s="20">
        <f t="shared" si="1"/>
        <v>0.10810810810810811</v>
      </c>
      <c r="P31" s="20">
        <f t="shared" si="1"/>
        <v>0.13953488372093023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56</v>
      </c>
      <c r="D32" s="15" t="s">
        <v>56</v>
      </c>
      <c r="E32" s="15" t="s">
        <v>56</v>
      </c>
      <c r="F32" s="15" t="s">
        <v>56</v>
      </c>
      <c r="G32" s="3" t="s">
        <v>144</v>
      </c>
      <c r="H32" s="15" t="s">
        <v>55</v>
      </c>
      <c r="I32" s="15" t="s">
        <v>56</v>
      </c>
      <c r="J32" s="37"/>
      <c r="K32" s="24">
        <v>3</v>
      </c>
      <c r="L32" s="24">
        <v>30</v>
      </c>
      <c r="M32" s="16">
        <v>37</v>
      </c>
      <c r="N32" s="8">
        <f>M32+114</f>
        <v>151</v>
      </c>
      <c r="O32" s="20">
        <f t="shared" si="1"/>
        <v>0.08108108108108109</v>
      </c>
      <c r="P32" s="20">
        <f t="shared" si="1"/>
        <v>0.1986754966887417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55</v>
      </c>
      <c r="G35" s="15" t="s">
        <v>55</v>
      </c>
      <c r="H35" s="15" t="s">
        <v>55</v>
      </c>
      <c r="I35" s="15" t="s">
        <v>56</v>
      </c>
      <c r="J35" s="37"/>
      <c r="K35" s="24">
        <v>4</v>
      </c>
      <c r="L35" s="24">
        <f>K35+23</f>
        <v>27</v>
      </c>
      <c r="M35" s="8">
        <v>37</v>
      </c>
      <c r="N35" s="8">
        <f>M35+92</f>
        <v>129</v>
      </c>
      <c r="O35" s="20">
        <f>K35/M35</f>
        <v>0.10810810810810811</v>
      </c>
      <c r="P35" s="20">
        <f>L35/N35</f>
        <v>0.20930232558139536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4</v>
      </c>
      <c r="C38" s="1">
        <f t="shared" si="2"/>
        <v>7</v>
      </c>
      <c r="D38" s="1">
        <f t="shared" si="2"/>
        <v>3</v>
      </c>
      <c r="E38" s="1">
        <f t="shared" si="2"/>
        <v>4</v>
      </c>
      <c r="F38" s="1">
        <f t="shared" si="2"/>
        <v>9</v>
      </c>
      <c r="G38" s="1">
        <f t="shared" si="2"/>
        <v>8</v>
      </c>
      <c r="H38" s="1">
        <f t="shared" si="2"/>
        <v>10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9</v>
      </c>
      <c r="E39" s="1">
        <f t="shared" si="3"/>
        <v>8</v>
      </c>
      <c r="F39" s="1">
        <f t="shared" si="3"/>
        <v>3</v>
      </c>
      <c r="G39" s="1">
        <f t="shared" si="3"/>
        <v>3</v>
      </c>
      <c r="H39" s="1">
        <f t="shared" si="3"/>
        <v>2</v>
      </c>
      <c r="I39" s="1">
        <f t="shared" si="3"/>
        <v>11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12</v>
      </c>
      <c r="C40" s="2">
        <f t="shared" si="4"/>
        <v>12</v>
      </c>
      <c r="D40" s="2">
        <f t="shared" si="4"/>
        <v>12</v>
      </c>
      <c r="E40" s="2">
        <f t="shared" si="4"/>
        <v>12</v>
      </c>
      <c r="F40" s="2">
        <f t="shared" si="4"/>
        <v>12</v>
      </c>
      <c r="G40" s="2">
        <f t="shared" si="4"/>
        <v>12</v>
      </c>
      <c r="H40" s="2">
        <f t="shared" si="4"/>
        <v>12</v>
      </c>
      <c r="I40" s="2">
        <f t="shared" si="4"/>
        <v>12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0.3333333333333333</v>
      </c>
      <c r="C41" s="11">
        <f t="shared" si="5"/>
        <v>0.5833333333333334</v>
      </c>
      <c r="D41" s="11">
        <f t="shared" si="5"/>
        <v>0.25</v>
      </c>
      <c r="E41" s="11">
        <f t="shared" si="5"/>
        <v>0.3333333333333333</v>
      </c>
      <c r="F41" s="11">
        <f t="shared" si="5"/>
        <v>0.75</v>
      </c>
      <c r="G41" s="11">
        <f t="shared" si="5"/>
        <v>0.6666666666666666</v>
      </c>
      <c r="H41" s="11">
        <f t="shared" si="5"/>
        <v>0.8333333333333334</v>
      </c>
      <c r="I41" s="11">
        <f t="shared" si="5"/>
        <v>0.08333333333333333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0.6666666666666666</v>
      </c>
      <c r="C42" s="11">
        <f t="shared" si="6"/>
        <v>0.4166666666666667</v>
      </c>
      <c r="D42" s="11">
        <f t="shared" si="6"/>
        <v>0.75</v>
      </c>
      <c r="E42" s="11">
        <f t="shared" si="6"/>
        <v>0.6666666666666666</v>
      </c>
      <c r="F42" s="11">
        <f t="shared" si="6"/>
        <v>0.25</v>
      </c>
      <c r="G42" s="11">
        <f t="shared" si="6"/>
        <v>0.25</v>
      </c>
      <c r="H42" s="11">
        <f t="shared" si="6"/>
        <v>0.16666666666666666</v>
      </c>
      <c r="I42" s="11">
        <f t="shared" si="6"/>
        <v>0.9166666666666666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11" sqref="H11:I11"/>
    </sheetView>
  </sheetViews>
  <sheetFormatPr defaultColWidth="9.00390625" defaultRowHeight="13.5"/>
  <cols>
    <col min="1" max="1" width="6.50390625" style="7" customWidth="1"/>
    <col min="2" max="9" width="4.00390625" style="0" customWidth="1"/>
    <col min="10" max="13" width="4.75390625" style="0" customWidth="1"/>
    <col min="14" max="14" width="7.875" style="0" customWidth="1"/>
    <col min="15" max="15" width="7.50390625" style="0" customWidth="1"/>
    <col min="16" max="16" width="18.375" style="0" customWidth="1"/>
  </cols>
  <sheetData>
    <row r="1" spans="1:16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9" t="s">
        <v>16</v>
      </c>
      <c r="K1" s="6" t="s">
        <v>25</v>
      </c>
      <c r="L1" s="25" t="s">
        <v>17</v>
      </c>
      <c r="M1" s="6" t="s">
        <v>23</v>
      </c>
      <c r="N1" s="21" t="s">
        <v>18</v>
      </c>
      <c r="O1" s="21" t="s">
        <v>24</v>
      </c>
      <c r="P1" s="18" t="s">
        <v>26</v>
      </c>
    </row>
    <row r="2" spans="1:16" ht="10.5" customHeight="1">
      <c r="A2" s="5">
        <v>0</v>
      </c>
      <c r="B2" s="15" t="s">
        <v>56</v>
      </c>
      <c r="C2" s="15" t="s">
        <v>55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8">
        <v>0</v>
      </c>
      <c r="K2" s="8">
        <f>J2+37</f>
        <v>37</v>
      </c>
      <c r="L2" s="8">
        <v>1</v>
      </c>
      <c r="M2" s="8">
        <f>157+L2</f>
        <v>158</v>
      </c>
      <c r="N2" s="20">
        <f>J2/L2</f>
        <v>0</v>
      </c>
      <c r="O2" s="20">
        <f>K2/M2</f>
        <v>0.23417721518987342</v>
      </c>
      <c r="P2" s="17" t="s">
        <v>27</v>
      </c>
    </row>
    <row r="3" spans="1:16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8"/>
      <c r="K3" s="8"/>
      <c r="L3" s="8"/>
      <c r="M3" s="8"/>
      <c r="N3" s="20"/>
      <c r="O3" s="20"/>
      <c r="P3" s="9" t="s">
        <v>28</v>
      </c>
    </row>
    <row r="4" spans="1:16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8"/>
      <c r="K4" s="8">
        <f>J4+1</f>
        <v>1</v>
      </c>
      <c r="L4" s="8"/>
      <c r="M4" s="8">
        <f>1+L4</f>
        <v>1</v>
      </c>
      <c r="N4" s="20"/>
      <c r="O4" s="20">
        <f>K4/M4</f>
        <v>1</v>
      </c>
      <c r="P4" s="9" t="s">
        <v>29</v>
      </c>
    </row>
    <row r="5" spans="1:16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8"/>
      <c r="K5" s="8">
        <f>J5</f>
        <v>0</v>
      </c>
      <c r="L5" s="8"/>
      <c r="M5" s="8">
        <f>1+L5</f>
        <v>1</v>
      </c>
      <c r="N5" s="20"/>
      <c r="O5" s="20">
        <f>K5/M5</f>
        <v>0</v>
      </c>
      <c r="P5" s="10" t="s">
        <v>30</v>
      </c>
    </row>
    <row r="6" spans="1:16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8"/>
      <c r="K6" s="8"/>
      <c r="L6" s="8"/>
      <c r="M6" s="8"/>
      <c r="N6" s="20"/>
      <c r="O6" s="20"/>
      <c r="P6" s="9" t="s">
        <v>31</v>
      </c>
    </row>
    <row r="7" spans="1:16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8"/>
      <c r="K7" s="8"/>
      <c r="L7" s="8"/>
      <c r="M7" s="8"/>
      <c r="N7" s="20"/>
      <c r="O7" s="20"/>
      <c r="P7" s="10" t="s">
        <v>32</v>
      </c>
    </row>
    <row r="8" spans="1:16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56</v>
      </c>
      <c r="I8" s="15" t="s">
        <v>56</v>
      </c>
      <c r="J8" s="8"/>
      <c r="K8" s="8">
        <f>J8+57</f>
        <v>57</v>
      </c>
      <c r="L8" s="8">
        <v>1</v>
      </c>
      <c r="M8" s="8">
        <f>156+L8</f>
        <v>157</v>
      </c>
      <c r="N8" s="20">
        <f>J8/L8</f>
        <v>0</v>
      </c>
      <c r="O8" s="20">
        <f>K8/M8</f>
        <v>0.3630573248407643</v>
      </c>
      <c r="P8" s="10" t="s">
        <v>33</v>
      </c>
    </row>
    <row r="9" spans="1:16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8"/>
      <c r="K9" s="8"/>
      <c r="L9" s="8"/>
      <c r="M9" s="8"/>
      <c r="N9" s="20"/>
      <c r="O9" s="20"/>
      <c r="P9" s="9" t="s">
        <v>34</v>
      </c>
    </row>
    <row r="10" spans="1:16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8"/>
      <c r="K10" s="8">
        <f>J10+17</f>
        <v>17</v>
      </c>
      <c r="L10" s="8">
        <v>0</v>
      </c>
      <c r="M10" s="8">
        <f>68+L10</f>
        <v>68</v>
      </c>
      <c r="N10" s="20" t="e">
        <f aca="true" t="shared" si="0" ref="N10:O12">J10/L10</f>
        <v>#DIV/0!</v>
      </c>
      <c r="O10" s="20">
        <f t="shared" si="0"/>
        <v>0.25</v>
      </c>
      <c r="P10" s="9" t="s">
        <v>35</v>
      </c>
    </row>
    <row r="11" spans="1:16" ht="10.5" customHeight="1">
      <c r="A11" s="5">
        <v>9</v>
      </c>
      <c r="B11" s="15" t="s">
        <v>55</v>
      </c>
      <c r="C11" s="15" t="s">
        <v>55</v>
      </c>
      <c r="D11" s="15" t="s">
        <v>56</v>
      </c>
      <c r="E11" s="15" t="s">
        <v>56</v>
      </c>
      <c r="F11" s="15" t="s">
        <v>55</v>
      </c>
      <c r="G11" s="15" t="s">
        <v>55</v>
      </c>
      <c r="H11" s="15" t="s">
        <v>56</v>
      </c>
      <c r="I11" s="15" t="s">
        <v>56</v>
      </c>
      <c r="J11" s="8"/>
      <c r="K11" s="8">
        <f>J11+37</f>
        <v>37</v>
      </c>
      <c r="L11" s="8">
        <v>1</v>
      </c>
      <c r="M11" s="8">
        <f>147+L11</f>
        <v>148</v>
      </c>
      <c r="N11" s="20">
        <f t="shared" si="0"/>
        <v>0</v>
      </c>
      <c r="O11" s="20">
        <f t="shared" si="0"/>
        <v>0.25</v>
      </c>
      <c r="P11" s="9" t="s">
        <v>36</v>
      </c>
    </row>
    <row r="12" spans="1:16" ht="10.5" customHeight="1">
      <c r="A12" s="5">
        <v>10</v>
      </c>
      <c r="B12" s="15" t="s">
        <v>56</v>
      </c>
      <c r="C12" s="15" t="s">
        <v>56</v>
      </c>
      <c r="D12" s="15" t="s">
        <v>56</v>
      </c>
      <c r="E12" s="15" t="s">
        <v>55</v>
      </c>
      <c r="F12" s="15" t="s">
        <v>55</v>
      </c>
      <c r="G12" s="15" t="s">
        <v>55</v>
      </c>
      <c r="H12" s="15" t="s">
        <v>56</v>
      </c>
      <c r="I12" s="15" t="s">
        <v>56</v>
      </c>
      <c r="J12" s="8"/>
      <c r="K12" s="8">
        <f>J12+36</f>
        <v>36</v>
      </c>
      <c r="L12" s="8">
        <v>1</v>
      </c>
      <c r="M12" s="8">
        <f>L12+152</f>
        <v>153</v>
      </c>
      <c r="N12" s="20">
        <f t="shared" si="0"/>
        <v>0</v>
      </c>
      <c r="O12" s="20">
        <f t="shared" si="0"/>
        <v>0.23529411764705882</v>
      </c>
      <c r="P12" s="9" t="s">
        <v>37</v>
      </c>
    </row>
    <row r="13" spans="1:16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8"/>
      <c r="K13" s="8">
        <v>1</v>
      </c>
      <c r="L13" s="8"/>
      <c r="M13" s="8">
        <v>1</v>
      </c>
      <c r="N13" s="20"/>
      <c r="O13" s="20">
        <f>K13/M13</f>
        <v>1</v>
      </c>
      <c r="P13" s="9" t="s">
        <v>38</v>
      </c>
    </row>
    <row r="14" spans="1:16" ht="10.5" customHeight="1">
      <c r="A14" s="5">
        <v>12</v>
      </c>
      <c r="B14" s="15" t="s">
        <v>56</v>
      </c>
      <c r="C14" s="15" t="s">
        <v>63</v>
      </c>
      <c r="D14" s="15" t="s">
        <v>56</v>
      </c>
      <c r="E14" s="15" t="s">
        <v>55</v>
      </c>
      <c r="F14" s="15" t="s">
        <v>55</v>
      </c>
      <c r="G14" s="15" t="s">
        <v>63</v>
      </c>
      <c r="H14" s="15" t="s">
        <v>56</v>
      </c>
      <c r="I14" s="15" t="s">
        <v>56</v>
      </c>
      <c r="J14" s="8"/>
      <c r="K14" s="8">
        <f>J14+29</f>
        <v>29</v>
      </c>
      <c r="L14" s="8">
        <v>1</v>
      </c>
      <c r="M14" s="8">
        <f>L14+156</f>
        <v>157</v>
      </c>
      <c r="N14" s="20">
        <f>J14/L14</f>
        <v>0</v>
      </c>
      <c r="O14" s="20">
        <f>K14/M14</f>
        <v>0.18471337579617833</v>
      </c>
      <c r="P14" s="9" t="s">
        <v>39</v>
      </c>
    </row>
    <row r="15" spans="1:16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8"/>
      <c r="K15" s="8"/>
      <c r="L15" s="8"/>
      <c r="M15" s="8"/>
      <c r="N15" s="20"/>
      <c r="O15" s="20"/>
      <c r="P15" s="9" t="s">
        <v>40</v>
      </c>
    </row>
    <row r="16" spans="1:16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8"/>
      <c r="K16" s="8">
        <v>11</v>
      </c>
      <c r="L16" s="8"/>
      <c r="M16" s="8">
        <v>46</v>
      </c>
      <c r="N16" s="20"/>
      <c r="O16" s="20">
        <f>K16/M16</f>
        <v>0.2391304347826087</v>
      </c>
      <c r="P16" s="9" t="s">
        <v>41</v>
      </c>
    </row>
    <row r="17" spans="1:16" ht="10.5" customHeight="1">
      <c r="A17" s="5">
        <v>15</v>
      </c>
      <c r="B17" s="15" t="s">
        <v>55</v>
      </c>
      <c r="C17" s="15" t="s">
        <v>55</v>
      </c>
      <c r="D17" s="15" t="s">
        <v>55</v>
      </c>
      <c r="E17" s="15" t="s">
        <v>55</v>
      </c>
      <c r="F17" s="15" t="s">
        <v>55</v>
      </c>
      <c r="G17" s="15" t="s">
        <v>56</v>
      </c>
      <c r="H17" s="15" t="s">
        <v>55</v>
      </c>
      <c r="I17" s="15" t="s">
        <v>56</v>
      </c>
      <c r="J17" s="8"/>
      <c r="K17" s="8">
        <f>J17+20</f>
        <v>20</v>
      </c>
      <c r="L17" s="8">
        <v>1</v>
      </c>
      <c r="M17" s="8">
        <f>L17+111</f>
        <v>112</v>
      </c>
      <c r="N17" s="20">
        <f>J17/L17</f>
        <v>0</v>
      </c>
      <c r="O17" s="20">
        <f>K17/M17</f>
        <v>0.17857142857142858</v>
      </c>
      <c r="P17" s="9" t="s">
        <v>42</v>
      </c>
    </row>
    <row r="18" spans="1:16" ht="10.5" customHeight="1">
      <c r="A18" s="5">
        <v>16</v>
      </c>
      <c r="B18" s="15" t="s">
        <v>56</v>
      </c>
      <c r="C18" s="15" t="s">
        <v>56</v>
      </c>
      <c r="D18" s="15" t="s">
        <v>56</v>
      </c>
      <c r="E18" s="15" t="s">
        <v>55</v>
      </c>
      <c r="F18" s="15" t="s">
        <v>56</v>
      </c>
      <c r="G18" s="15" t="s">
        <v>56</v>
      </c>
      <c r="H18" s="15" t="s">
        <v>55</v>
      </c>
      <c r="I18" s="15" t="s">
        <v>56</v>
      </c>
      <c r="J18" s="8"/>
      <c r="K18" s="8">
        <f>J18+38</f>
        <v>38</v>
      </c>
      <c r="L18" s="8">
        <v>1</v>
      </c>
      <c r="M18" s="8">
        <f>L18+157</f>
        <v>158</v>
      </c>
      <c r="N18" s="20">
        <f>J18/L18</f>
        <v>0</v>
      </c>
      <c r="O18" s="20">
        <f>K18/M18</f>
        <v>0.24050632911392406</v>
      </c>
      <c r="P18" s="9" t="s">
        <v>43</v>
      </c>
    </row>
    <row r="19" spans="1:16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8"/>
      <c r="K19" s="8"/>
      <c r="L19" s="16"/>
      <c r="M19" s="8"/>
      <c r="N19" s="20"/>
      <c r="O19" s="20"/>
      <c r="P19" s="9" t="s">
        <v>44</v>
      </c>
    </row>
    <row r="20" spans="1:16" ht="10.5" customHeight="1">
      <c r="A20" s="5">
        <v>18</v>
      </c>
      <c r="B20" s="15" t="s">
        <v>56</v>
      </c>
      <c r="C20" s="15" t="s">
        <v>56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56</v>
      </c>
      <c r="I20" s="15" t="s">
        <v>56</v>
      </c>
      <c r="J20" s="16"/>
      <c r="K20" s="16">
        <f>J20+49</f>
        <v>49</v>
      </c>
      <c r="L20" s="8">
        <v>1</v>
      </c>
      <c r="M20" s="8">
        <f>L20+157</f>
        <v>158</v>
      </c>
      <c r="N20" s="20">
        <f>J20/L20</f>
        <v>0</v>
      </c>
      <c r="O20" s="20">
        <f>K20/M20</f>
        <v>0.310126582278481</v>
      </c>
      <c r="P20" s="9" t="s">
        <v>45</v>
      </c>
    </row>
    <row r="21" spans="1:16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8"/>
      <c r="K21" s="8"/>
      <c r="L21" s="8"/>
      <c r="M21" s="8"/>
      <c r="N21" s="20"/>
      <c r="O21" s="20"/>
      <c r="P21" s="9" t="s">
        <v>46</v>
      </c>
    </row>
    <row r="22" spans="1:16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8"/>
      <c r="K22" s="8">
        <f>J22+2</f>
        <v>2</v>
      </c>
      <c r="L22" s="8"/>
      <c r="M22" s="8">
        <v>16</v>
      </c>
      <c r="N22" s="20"/>
      <c r="O22" s="20">
        <f>K22/M22</f>
        <v>0.125</v>
      </c>
      <c r="P22" s="9" t="s">
        <v>47</v>
      </c>
    </row>
    <row r="23" spans="1:16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8"/>
      <c r="K23" s="8">
        <f>J23+8</f>
        <v>8</v>
      </c>
      <c r="L23" s="8"/>
      <c r="M23" s="8">
        <f>L23+37</f>
        <v>37</v>
      </c>
      <c r="N23" s="20"/>
      <c r="O23" s="20">
        <f>K23/M23</f>
        <v>0.21621621621621623</v>
      </c>
      <c r="P23" s="9" t="s">
        <v>48</v>
      </c>
    </row>
    <row r="24" spans="1:16" ht="10.5" customHeight="1">
      <c r="A24" s="5">
        <v>22</v>
      </c>
      <c r="B24" s="15" t="s">
        <v>56</v>
      </c>
      <c r="C24" s="15" t="s">
        <v>55</v>
      </c>
      <c r="D24" s="15" t="s">
        <v>56</v>
      </c>
      <c r="E24" s="15" t="s">
        <v>56</v>
      </c>
      <c r="F24" s="15" t="s">
        <v>55</v>
      </c>
      <c r="G24" s="15" t="s">
        <v>55</v>
      </c>
      <c r="H24" s="15" t="s">
        <v>56</v>
      </c>
      <c r="I24" s="15" t="s">
        <v>56</v>
      </c>
      <c r="J24" s="8"/>
      <c r="K24" s="8">
        <f>J24+7</f>
        <v>7</v>
      </c>
      <c r="L24" s="16">
        <v>1</v>
      </c>
      <c r="M24" s="8">
        <f>L24+150</f>
        <v>151</v>
      </c>
      <c r="N24" s="20">
        <f>J24/L24</f>
        <v>0</v>
      </c>
      <c r="O24" s="20">
        <f>K24/M24</f>
        <v>0.046357615894039736</v>
      </c>
      <c r="P24" s="9" t="s">
        <v>49</v>
      </c>
    </row>
    <row r="25" spans="1:16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8"/>
      <c r="K25" s="8">
        <f>J25+6</f>
        <v>6</v>
      </c>
      <c r="L25" s="8"/>
      <c r="M25" s="8">
        <f>L25+26</f>
        <v>26</v>
      </c>
      <c r="N25" s="20"/>
      <c r="O25" s="20">
        <f>K25/M25</f>
        <v>0.23076923076923078</v>
      </c>
      <c r="P25" s="9" t="s">
        <v>50</v>
      </c>
    </row>
    <row r="26" spans="1:16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8"/>
      <c r="K26" s="8">
        <f>J26+26</f>
        <v>26</v>
      </c>
      <c r="L26" s="8"/>
      <c r="M26" s="8">
        <f>L26+100</f>
        <v>100</v>
      </c>
      <c r="N26" s="20"/>
      <c r="O26" s="20">
        <f>K26/M26</f>
        <v>0.26</v>
      </c>
      <c r="P26" s="9" t="s">
        <v>51</v>
      </c>
    </row>
    <row r="27" spans="1:16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8"/>
      <c r="K27" s="8"/>
      <c r="L27" s="8"/>
      <c r="M27" s="8"/>
      <c r="N27" s="20"/>
      <c r="O27" s="20"/>
      <c r="P27" s="9" t="s">
        <v>52</v>
      </c>
    </row>
    <row r="28" spans="1:16" ht="10.5" customHeight="1">
      <c r="A28" s="5">
        <v>26</v>
      </c>
      <c r="B28" s="15" t="s">
        <v>56</v>
      </c>
      <c r="C28" s="15" t="s">
        <v>55</v>
      </c>
      <c r="D28" s="15" t="s">
        <v>56</v>
      </c>
      <c r="E28" s="15" t="s">
        <v>55</v>
      </c>
      <c r="F28" s="15" t="s">
        <v>63</v>
      </c>
      <c r="G28" s="15" t="s">
        <v>56</v>
      </c>
      <c r="H28" s="15" t="s">
        <v>55</v>
      </c>
      <c r="I28" s="15" t="s">
        <v>56</v>
      </c>
      <c r="J28" s="8"/>
      <c r="K28" s="8">
        <f>J28+40</f>
        <v>40</v>
      </c>
      <c r="L28" s="8">
        <v>1</v>
      </c>
      <c r="M28" s="8">
        <f>L28+131</f>
        <v>132</v>
      </c>
      <c r="N28" s="20">
        <f aca="true" t="shared" si="1" ref="N28:O32">J28/L28</f>
        <v>0</v>
      </c>
      <c r="O28" s="20">
        <f t="shared" si="1"/>
        <v>0.30303030303030304</v>
      </c>
      <c r="P28" s="9" t="s">
        <v>53</v>
      </c>
    </row>
    <row r="29" spans="1:16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24"/>
      <c r="K29" s="8">
        <f>J29+17</f>
        <v>17</v>
      </c>
      <c r="L29" s="8">
        <v>0</v>
      </c>
      <c r="M29" s="8">
        <f>L29+79</f>
        <v>79</v>
      </c>
      <c r="N29" s="20" t="e">
        <f t="shared" si="1"/>
        <v>#DIV/0!</v>
      </c>
      <c r="O29" s="20">
        <f t="shared" si="1"/>
        <v>0.21518987341772153</v>
      </c>
      <c r="P29" s="9" t="s">
        <v>54</v>
      </c>
    </row>
    <row r="30" spans="1:16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56</v>
      </c>
      <c r="I30" s="15" t="s">
        <v>56</v>
      </c>
      <c r="J30" s="24"/>
      <c r="K30" s="24">
        <f>J30+18</f>
        <v>18</v>
      </c>
      <c r="L30" s="8">
        <v>1</v>
      </c>
      <c r="M30" s="8">
        <f>L30+99</f>
        <v>100</v>
      </c>
      <c r="N30" s="20">
        <f t="shared" si="1"/>
        <v>0</v>
      </c>
      <c r="O30" s="20">
        <f t="shared" si="1"/>
        <v>0.18</v>
      </c>
      <c r="P30" s="9" t="s">
        <v>20</v>
      </c>
    </row>
    <row r="31" spans="1:16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55</v>
      </c>
      <c r="F31" s="15" t="s">
        <v>56</v>
      </c>
      <c r="G31" s="15" t="s">
        <v>55</v>
      </c>
      <c r="H31" s="15" t="s">
        <v>55</v>
      </c>
      <c r="I31" s="15" t="s">
        <v>56</v>
      </c>
      <c r="J31" s="24"/>
      <c r="K31" s="24">
        <f>J31+14</f>
        <v>14</v>
      </c>
      <c r="L31" s="8">
        <v>1</v>
      </c>
      <c r="M31" s="8">
        <f>L31+92</f>
        <v>93</v>
      </c>
      <c r="N31" s="20">
        <f t="shared" si="1"/>
        <v>0</v>
      </c>
      <c r="O31" s="20">
        <f t="shared" si="1"/>
        <v>0.15053763440860216</v>
      </c>
      <c r="P31" s="9" t="s">
        <v>22</v>
      </c>
    </row>
    <row r="32" spans="1:16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55</v>
      </c>
      <c r="H32" s="15" t="s">
        <v>55</v>
      </c>
      <c r="I32" s="15" t="s">
        <v>56</v>
      </c>
      <c r="J32" s="24"/>
      <c r="K32" s="24">
        <f>J32+27</f>
        <v>27</v>
      </c>
      <c r="L32" s="16">
        <v>1</v>
      </c>
      <c r="M32" s="8">
        <f>L32+114</f>
        <v>115</v>
      </c>
      <c r="N32" s="20">
        <f t="shared" si="1"/>
        <v>0</v>
      </c>
      <c r="O32" s="20">
        <f t="shared" si="1"/>
        <v>0.23478260869565218</v>
      </c>
      <c r="P32" s="9" t="s">
        <v>21</v>
      </c>
    </row>
    <row r="33" spans="1:16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24"/>
      <c r="K33" s="24">
        <f>J33+3</f>
        <v>3</v>
      </c>
      <c r="L33" s="8"/>
      <c r="M33" s="8">
        <f>L33+15</f>
        <v>15</v>
      </c>
      <c r="N33" s="20"/>
      <c r="O33" s="20">
        <f>K33/M33</f>
        <v>0.2</v>
      </c>
      <c r="P33" s="9" t="s">
        <v>57</v>
      </c>
    </row>
    <row r="34" spans="1:16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24"/>
      <c r="K34" s="24">
        <f>J34+19</f>
        <v>19</v>
      </c>
      <c r="L34" s="8">
        <v>0</v>
      </c>
      <c r="M34" s="8">
        <f>L34+68</f>
        <v>68</v>
      </c>
      <c r="N34" s="20" t="e">
        <f>J34/L34</f>
        <v>#DIV/0!</v>
      </c>
      <c r="O34" s="20">
        <f>K34/M34</f>
        <v>0.27941176470588236</v>
      </c>
      <c r="P34" s="9" t="s">
        <v>58</v>
      </c>
    </row>
    <row r="35" spans="1:16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55</v>
      </c>
      <c r="J35" s="24"/>
      <c r="K35" s="24">
        <f>J35+23</f>
        <v>23</v>
      </c>
      <c r="L35" s="8">
        <v>1</v>
      </c>
      <c r="M35" s="8">
        <f>L35+92</f>
        <v>93</v>
      </c>
      <c r="N35" s="20">
        <f>J35/L35</f>
        <v>0</v>
      </c>
      <c r="O35" s="20">
        <f>K35/M35</f>
        <v>0.24731182795698925</v>
      </c>
      <c r="P35" s="9" t="s">
        <v>59</v>
      </c>
    </row>
    <row r="36" spans="1:16" ht="10.5" customHeight="1">
      <c r="A36" s="5">
        <v>34</v>
      </c>
      <c r="B36" s="31"/>
      <c r="C36" s="31"/>
      <c r="D36" s="31"/>
      <c r="E36" s="31"/>
      <c r="F36" s="31"/>
      <c r="G36" s="31"/>
      <c r="H36" s="31"/>
      <c r="I36" s="31"/>
      <c r="J36" s="24"/>
      <c r="K36" s="24">
        <f>J36+4</f>
        <v>4</v>
      </c>
      <c r="L36" s="8"/>
      <c r="M36" s="8">
        <f>L36+29</f>
        <v>29</v>
      </c>
      <c r="N36" s="20"/>
      <c r="O36" s="20">
        <f>K36/M36</f>
        <v>0.13793103448275862</v>
      </c>
      <c r="P36" s="9" t="s">
        <v>60</v>
      </c>
    </row>
    <row r="37" spans="1:16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24"/>
      <c r="K37" s="24">
        <f>J37+8</f>
        <v>8</v>
      </c>
      <c r="L37" s="8"/>
      <c r="M37" s="8">
        <f>L37+26</f>
        <v>26</v>
      </c>
      <c r="N37" s="20"/>
      <c r="O37" s="20">
        <f>K37/M37</f>
        <v>0.3076923076923077</v>
      </c>
      <c r="P37" s="9" t="s">
        <v>61</v>
      </c>
    </row>
    <row r="38" spans="1:16" ht="10.5" customHeight="1">
      <c r="A38" s="5" t="s">
        <v>9</v>
      </c>
      <c r="B38" s="1">
        <f aca="true" t="shared" si="2" ref="B38:I38">COUNTIF(B2:B37,"Ａ")</f>
        <v>2</v>
      </c>
      <c r="C38" s="1">
        <f t="shared" si="2"/>
        <v>7</v>
      </c>
      <c r="D38" s="1">
        <f t="shared" si="2"/>
        <v>5</v>
      </c>
      <c r="E38" s="1">
        <f t="shared" si="2"/>
        <v>10</v>
      </c>
      <c r="F38" s="1">
        <f t="shared" si="2"/>
        <v>8</v>
      </c>
      <c r="G38" s="1">
        <f t="shared" si="2"/>
        <v>7</v>
      </c>
      <c r="H38" s="1">
        <f t="shared" si="2"/>
        <v>6</v>
      </c>
      <c r="I38" s="1">
        <f t="shared" si="2"/>
        <v>2</v>
      </c>
      <c r="J38" s="2"/>
      <c r="K38" s="2"/>
      <c r="L38" s="2"/>
      <c r="M38" s="2"/>
      <c r="N38" s="2"/>
      <c r="O38" s="2"/>
      <c r="P38" s="9"/>
    </row>
    <row r="39" spans="1:16" ht="10.5" customHeight="1">
      <c r="A39" s="5" t="s">
        <v>10</v>
      </c>
      <c r="B39" s="1">
        <f aca="true" t="shared" si="3" ref="B39:I39">COUNTIF(B2:B37,"Ｂ")</f>
        <v>12</v>
      </c>
      <c r="C39" s="1">
        <f t="shared" si="3"/>
        <v>6</v>
      </c>
      <c r="D39" s="1">
        <f t="shared" si="3"/>
        <v>9</v>
      </c>
      <c r="E39" s="1">
        <f t="shared" si="3"/>
        <v>4</v>
      </c>
      <c r="F39" s="1">
        <f t="shared" si="3"/>
        <v>5</v>
      </c>
      <c r="G39" s="1">
        <f t="shared" si="3"/>
        <v>6</v>
      </c>
      <c r="H39" s="1">
        <f t="shared" si="3"/>
        <v>8</v>
      </c>
      <c r="I39" s="1">
        <f t="shared" si="3"/>
        <v>12</v>
      </c>
      <c r="J39" s="2"/>
      <c r="K39" s="2"/>
      <c r="L39" s="2"/>
      <c r="M39" s="2"/>
      <c r="N39" s="2"/>
      <c r="O39" s="2"/>
      <c r="P39" s="23"/>
    </row>
    <row r="40" spans="1:17" ht="10.5" customHeight="1">
      <c r="A40" s="6" t="s">
        <v>11</v>
      </c>
      <c r="B40" s="2">
        <f aca="true" t="shared" si="4" ref="B40:I40">COUNTA(B2:B37)</f>
        <v>14</v>
      </c>
      <c r="C40" s="2">
        <f t="shared" si="4"/>
        <v>14</v>
      </c>
      <c r="D40" s="2">
        <f t="shared" si="4"/>
        <v>14</v>
      </c>
      <c r="E40" s="2">
        <f t="shared" si="4"/>
        <v>14</v>
      </c>
      <c r="F40" s="2">
        <f t="shared" si="4"/>
        <v>14</v>
      </c>
      <c r="G40" s="2">
        <f t="shared" si="4"/>
        <v>14</v>
      </c>
      <c r="H40" s="2">
        <f t="shared" si="4"/>
        <v>14</v>
      </c>
      <c r="I40" s="2">
        <f t="shared" si="4"/>
        <v>14</v>
      </c>
      <c r="J40" s="2"/>
      <c r="K40" s="2"/>
      <c r="L40" s="2"/>
      <c r="M40" s="2"/>
      <c r="N40" s="2"/>
      <c r="O40" s="2"/>
      <c r="P40" s="15" t="s">
        <v>55</v>
      </c>
      <c r="Q40" s="15" t="s">
        <v>56</v>
      </c>
    </row>
    <row r="41" spans="1:16" ht="10.5" customHeight="1">
      <c r="A41" s="7" t="s">
        <v>55</v>
      </c>
      <c r="B41" s="11">
        <f aca="true" t="shared" si="5" ref="B41:I41">B38/B40</f>
        <v>0.14285714285714285</v>
      </c>
      <c r="C41" s="11">
        <f t="shared" si="5"/>
        <v>0.5</v>
      </c>
      <c r="D41" s="11">
        <f t="shared" si="5"/>
        <v>0.35714285714285715</v>
      </c>
      <c r="E41" s="11">
        <f t="shared" si="5"/>
        <v>0.7142857142857143</v>
      </c>
      <c r="F41" s="11">
        <f t="shared" si="5"/>
        <v>0.5714285714285714</v>
      </c>
      <c r="G41" s="11">
        <f t="shared" si="5"/>
        <v>0.5</v>
      </c>
      <c r="H41" s="11">
        <f t="shared" si="5"/>
        <v>0.42857142857142855</v>
      </c>
      <c r="I41" s="11">
        <f t="shared" si="5"/>
        <v>0.14285714285714285</v>
      </c>
      <c r="J41" s="4"/>
      <c r="K41" s="4"/>
      <c r="L41" s="4"/>
      <c r="M41" s="4"/>
      <c r="N41" s="4"/>
      <c r="O41" s="4"/>
      <c r="P41" s="23"/>
    </row>
    <row r="42" spans="1:16" ht="10.5" customHeight="1">
      <c r="A42" s="7" t="s">
        <v>56</v>
      </c>
      <c r="B42" s="11">
        <f aca="true" t="shared" si="6" ref="B42:I42">B39/B40</f>
        <v>0.8571428571428571</v>
      </c>
      <c r="C42" s="11">
        <f t="shared" si="6"/>
        <v>0.42857142857142855</v>
      </c>
      <c r="D42" s="11">
        <f t="shared" si="6"/>
        <v>0.6428571428571429</v>
      </c>
      <c r="E42" s="11">
        <f t="shared" si="6"/>
        <v>0.2857142857142857</v>
      </c>
      <c r="F42" s="11">
        <f t="shared" si="6"/>
        <v>0.35714285714285715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0.8571428571428571</v>
      </c>
      <c r="J42" s="4"/>
      <c r="K42" s="4"/>
      <c r="L42" s="4"/>
      <c r="M42" s="4"/>
      <c r="N42" s="4"/>
      <c r="O42" s="4"/>
      <c r="P42" s="9"/>
    </row>
    <row r="44" spans="2:9" ht="13.5">
      <c r="B44" s="12"/>
      <c r="C44" s="12"/>
      <c r="D44" s="12"/>
      <c r="E44" s="12"/>
      <c r="F44" s="12"/>
      <c r="G44" s="12"/>
      <c r="H44" s="12"/>
      <c r="I44" s="12"/>
    </row>
    <row r="46" spans="1:10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28"/>
    </row>
    <row r="47" spans="1:10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29"/>
    </row>
    <row r="48" spans="1:10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29"/>
    </row>
    <row r="49" spans="1:10" ht="13.5">
      <c r="A49" s="63" t="s">
        <v>62</v>
      </c>
      <c r="B49" s="64"/>
      <c r="C49" s="64"/>
      <c r="D49" s="64"/>
      <c r="E49" s="64"/>
      <c r="F49" s="64"/>
      <c r="G49" s="64"/>
      <c r="H49" s="64"/>
      <c r="I49" s="64"/>
      <c r="J49" s="29"/>
    </row>
    <row r="50" spans="1:10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9"/>
    </row>
    <row r="51" spans="1:10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30"/>
    </row>
  </sheetData>
  <sheetProtection/>
  <autoFilter ref="A1:P42"/>
  <mergeCells count="5">
    <mergeCell ref="A51:E51"/>
    <mergeCell ref="A47:I47"/>
    <mergeCell ref="A46:D46"/>
    <mergeCell ref="A48:I48"/>
    <mergeCell ref="A49:I49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55</v>
      </c>
      <c r="J2" s="37"/>
      <c r="K2" s="8">
        <v>6</v>
      </c>
      <c r="L2" s="8">
        <f>K2+37</f>
        <v>43</v>
      </c>
      <c r="M2" s="8">
        <v>36</v>
      </c>
      <c r="N2" s="8">
        <f>157+M2</f>
        <v>193</v>
      </c>
      <c r="O2" s="20">
        <f>K2/M2</f>
        <v>0.16666666666666666</v>
      </c>
      <c r="P2" s="20">
        <f>L2/N2</f>
        <v>0.22279792746113988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52" t="s">
        <v>56</v>
      </c>
      <c r="C8" s="52" t="s">
        <v>55</v>
      </c>
      <c r="D8" s="52" t="s">
        <v>56</v>
      </c>
      <c r="E8" s="52" t="s">
        <v>56</v>
      </c>
      <c r="F8" s="52" t="s">
        <v>56</v>
      </c>
      <c r="G8" s="52" t="s">
        <v>56</v>
      </c>
      <c r="H8" s="52" t="s">
        <v>55</v>
      </c>
      <c r="I8" s="52" t="s">
        <v>56</v>
      </c>
      <c r="J8" s="37"/>
      <c r="K8" s="8">
        <v>5</v>
      </c>
      <c r="L8" s="8">
        <f>K8+57</f>
        <v>62</v>
      </c>
      <c r="M8" s="8">
        <v>35</v>
      </c>
      <c r="N8" s="8">
        <f>156+M8</f>
        <v>191</v>
      </c>
      <c r="O8" s="20">
        <f>K8/M8</f>
        <v>0.14285714285714285</v>
      </c>
      <c r="P8" s="20">
        <f>L8/N8</f>
        <v>0.32460732984293195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3" t="s">
        <v>142</v>
      </c>
      <c r="E14" s="3" t="s">
        <v>143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>
        <v>1</v>
      </c>
      <c r="L14" s="8">
        <f>K14+29</f>
        <v>30</v>
      </c>
      <c r="M14" s="8">
        <v>36</v>
      </c>
      <c r="N14" s="8">
        <f>M14+156</f>
        <v>192</v>
      </c>
      <c r="O14" s="20">
        <f>K14/M14</f>
        <v>0.027777777777777776</v>
      </c>
      <c r="P14" s="20">
        <f>L14/N14</f>
        <v>0.15625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15</v>
      </c>
      <c r="N17" s="8">
        <f>M17+111</f>
        <v>126</v>
      </c>
      <c r="O17" s="20">
        <f>K17/M17</f>
        <v>0.13333333333333333</v>
      </c>
      <c r="P17" s="20">
        <f>L17/N17</f>
        <v>0.1746031746031746</v>
      </c>
      <c r="Q17" s="9" t="s">
        <v>42</v>
      </c>
    </row>
    <row r="18" spans="1:17" ht="10.5" customHeight="1">
      <c r="A18" s="5">
        <v>16</v>
      </c>
      <c r="B18" s="52" t="s">
        <v>56</v>
      </c>
      <c r="C18" s="52" t="s">
        <v>55</v>
      </c>
      <c r="D18" s="52" t="s">
        <v>56</v>
      </c>
      <c r="E18" s="52" t="s">
        <v>56</v>
      </c>
      <c r="F18" s="52" t="s">
        <v>56</v>
      </c>
      <c r="G18" s="52" t="s">
        <v>56</v>
      </c>
      <c r="H18" s="52" t="s">
        <v>55</v>
      </c>
      <c r="I18" s="52" t="s">
        <v>56</v>
      </c>
      <c r="J18" s="37"/>
      <c r="K18" s="8">
        <v>5</v>
      </c>
      <c r="L18" s="8">
        <f>K18+38</f>
        <v>43</v>
      </c>
      <c r="M18" s="8">
        <v>36</v>
      </c>
      <c r="N18" s="8">
        <f>M18+157</f>
        <v>193</v>
      </c>
      <c r="O18" s="20">
        <f>K18/M18</f>
        <v>0.1388888888888889</v>
      </c>
      <c r="P18" s="20">
        <f>L18/N18</f>
        <v>0.22279792746113988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55</v>
      </c>
      <c r="C20" s="15" t="s">
        <v>55</v>
      </c>
      <c r="D20" s="15" t="s">
        <v>56</v>
      </c>
      <c r="E20" s="15" t="s">
        <v>55</v>
      </c>
      <c r="F20" s="15" t="s">
        <v>55</v>
      </c>
      <c r="G20" s="15" t="s">
        <v>56</v>
      </c>
      <c r="H20" s="15" t="s">
        <v>55</v>
      </c>
      <c r="I20" s="15" t="s">
        <v>56</v>
      </c>
      <c r="J20" s="37"/>
      <c r="K20" s="16">
        <v>4</v>
      </c>
      <c r="L20" s="16">
        <f>K20+49</f>
        <v>53</v>
      </c>
      <c r="M20" s="8">
        <v>36</v>
      </c>
      <c r="N20" s="8">
        <f>M20+157</f>
        <v>193</v>
      </c>
      <c r="O20" s="20">
        <f>K20/M20</f>
        <v>0.1111111111111111</v>
      </c>
      <c r="P20" s="20">
        <f>L20/N20</f>
        <v>0.27461139896373055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56</v>
      </c>
      <c r="D24" s="15" t="s">
        <v>56</v>
      </c>
      <c r="E24" s="15" t="s">
        <v>55</v>
      </c>
      <c r="F24" s="15" t="s">
        <v>56</v>
      </c>
      <c r="G24" s="15" t="s">
        <v>55</v>
      </c>
      <c r="H24" s="15" t="s">
        <v>55</v>
      </c>
      <c r="I24" s="15" t="s">
        <v>56</v>
      </c>
      <c r="J24" s="38"/>
      <c r="K24" s="8">
        <v>2</v>
      </c>
      <c r="L24" s="8">
        <f>K24+7</f>
        <v>9</v>
      </c>
      <c r="M24" s="16">
        <v>34</v>
      </c>
      <c r="N24" s="8">
        <f>M24+150</f>
        <v>184</v>
      </c>
      <c r="O24" s="20">
        <f>K24/M24</f>
        <v>0.058823529411764705</v>
      </c>
      <c r="P24" s="20">
        <f>L24/N24</f>
        <v>0.04891304347826087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 t="s">
        <v>56</v>
      </c>
      <c r="C28" s="15" t="s">
        <v>56</v>
      </c>
      <c r="D28" s="15" t="s">
        <v>56</v>
      </c>
      <c r="E28" s="15" t="s">
        <v>56</v>
      </c>
      <c r="F28" s="15" t="s">
        <v>56</v>
      </c>
      <c r="G28" s="15" t="s">
        <v>56</v>
      </c>
      <c r="H28" s="15" t="s">
        <v>56</v>
      </c>
      <c r="I28" s="15" t="s">
        <v>56</v>
      </c>
      <c r="J28" s="37"/>
      <c r="K28" s="8">
        <v>3</v>
      </c>
      <c r="L28" s="8">
        <f>K28+40</f>
        <v>43</v>
      </c>
      <c r="M28" s="8">
        <v>32</v>
      </c>
      <c r="N28" s="8">
        <f>M28+131</f>
        <v>163</v>
      </c>
      <c r="O28" s="20">
        <f aca="true" t="shared" si="1" ref="O28:P32">K28/M28</f>
        <v>0.09375</v>
      </c>
      <c r="P28" s="20">
        <f t="shared" si="1"/>
        <v>0.26380368098159507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56</v>
      </c>
      <c r="D30" s="15" t="s">
        <v>56</v>
      </c>
      <c r="E30" s="15" t="s">
        <v>55</v>
      </c>
      <c r="F30" s="15" t="s">
        <v>55</v>
      </c>
      <c r="G30" s="15" t="s">
        <v>56</v>
      </c>
      <c r="H30" s="15" t="s">
        <v>55</v>
      </c>
      <c r="I30" s="15" t="s">
        <v>56</v>
      </c>
      <c r="J30" s="37"/>
      <c r="K30" s="24">
        <v>3</v>
      </c>
      <c r="L30" s="24">
        <f>K30+18</f>
        <v>21</v>
      </c>
      <c r="M30" s="8">
        <v>32</v>
      </c>
      <c r="N30" s="8">
        <f>M30+99</f>
        <v>131</v>
      </c>
      <c r="O30" s="20">
        <f t="shared" si="1"/>
        <v>0.09375</v>
      </c>
      <c r="P30" s="20">
        <f t="shared" si="1"/>
        <v>0.16030534351145037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55</v>
      </c>
      <c r="D31" s="15" t="s">
        <v>56</v>
      </c>
      <c r="E31" s="15" t="s">
        <v>56</v>
      </c>
      <c r="F31" s="15" t="s">
        <v>55</v>
      </c>
      <c r="G31" s="15" t="s">
        <v>55</v>
      </c>
      <c r="H31" s="15" t="s">
        <v>55</v>
      </c>
      <c r="I31" s="15" t="s">
        <v>56</v>
      </c>
      <c r="J31" s="37"/>
      <c r="K31" s="24">
        <v>4</v>
      </c>
      <c r="L31" s="24">
        <f>K31+14</f>
        <v>18</v>
      </c>
      <c r="M31" s="8">
        <v>36</v>
      </c>
      <c r="N31" s="8">
        <f>M31+92</f>
        <v>128</v>
      </c>
      <c r="O31" s="20">
        <f t="shared" si="1"/>
        <v>0.1111111111111111</v>
      </c>
      <c r="P31" s="20">
        <f t="shared" si="1"/>
        <v>0.140625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56</v>
      </c>
      <c r="E32" s="15" t="s">
        <v>55</v>
      </c>
      <c r="F32" s="15" t="s">
        <v>56</v>
      </c>
      <c r="G32" s="15" t="s">
        <v>55</v>
      </c>
      <c r="H32" s="15" t="s">
        <v>56</v>
      </c>
      <c r="I32" s="15" t="s">
        <v>56</v>
      </c>
      <c r="J32" s="37"/>
      <c r="K32" s="24">
        <v>3</v>
      </c>
      <c r="L32" s="24">
        <v>30</v>
      </c>
      <c r="M32" s="16">
        <v>36</v>
      </c>
      <c r="N32" s="8">
        <f>M32+114</f>
        <v>150</v>
      </c>
      <c r="O32" s="20">
        <f t="shared" si="1"/>
        <v>0.08333333333333333</v>
      </c>
      <c r="P32" s="20">
        <f t="shared" si="1"/>
        <v>0.2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55</v>
      </c>
      <c r="C35" s="15" t="s">
        <v>55</v>
      </c>
      <c r="D35" s="15" t="s">
        <v>56</v>
      </c>
      <c r="E35" s="15" t="s">
        <v>56</v>
      </c>
      <c r="F35" s="15" t="s">
        <v>55</v>
      </c>
      <c r="G35" s="15" t="s">
        <v>56</v>
      </c>
      <c r="H35" s="15" t="s">
        <v>56</v>
      </c>
      <c r="I35" s="15" t="s">
        <v>55</v>
      </c>
      <c r="J35" s="37"/>
      <c r="K35" s="24">
        <v>4</v>
      </c>
      <c r="L35" s="24">
        <f>K35+23</f>
        <v>27</v>
      </c>
      <c r="M35" s="8">
        <v>36</v>
      </c>
      <c r="N35" s="8">
        <f>M35+92</f>
        <v>128</v>
      </c>
      <c r="O35" s="20">
        <f>K35/M35</f>
        <v>0.1111111111111111</v>
      </c>
      <c r="P35" s="20">
        <f>L35/N35</f>
        <v>0.2109375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0</v>
      </c>
      <c r="E38" s="1">
        <f t="shared" si="2"/>
        <v>5</v>
      </c>
      <c r="F38" s="1">
        <f t="shared" si="2"/>
        <v>4</v>
      </c>
      <c r="G38" s="1">
        <f t="shared" si="2"/>
        <v>4</v>
      </c>
      <c r="H38" s="1">
        <f t="shared" si="2"/>
        <v>8</v>
      </c>
      <c r="I38" s="1">
        <f t="shared" si="2"/>
        <v>2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10</v>
      </c>
      <c r="E39" s="1">
        <f t="shared" si="3"/>
        <v>5</v>
      </c>
      <c r="F39" s="1">
        <f t="shared" si="3"/>
        <v>7</v>
      </c>
      <c r="G39" s="1">
        <f t="shared" si="3"/>
        <v>7</v>
      </c>
      <c r="H39" s="1">
        <f t="shared" si="3"/>
        <v>3</v>
      </c>
      <c r="I39" s="1">
        <f t="shared" si="3"/>
        <v>9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0.36363636363636365</v>
      </c>
      <c r="C41" s="11">
        <f t="shared" si="5"/>
        <v>0.45454545454545453</v>
      </c>
      <c r="D41" s="11">
        <f t="shared" si="5"/>
        <v>0</v>
      </c>
      <c r="E41" s="11">
        <f t="shared" si="5"/>
        <v>0.45454545454545453</v>
      </c>
      <c r="F41" s="11">
        <f t="shared" si="5"/>
        <v>0.36363636363636365</v>
      </c>
      <c r="G41" s="11">
        <f t="shared" si="5"/>
        <v>0.36363636363636365</v>
      </c>
      <c r="H41" s="11">
        <f t="shared" si="5"/>
        <v>0.7272727272727273</v>
      </c>
      <c r="I41" s="11">
        <f t="shared" si="5"/>
        <v>0.18181818181818182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0.6363636363636364</v>
      </c>
      <c r="C42" s="11">
        <f t="shared" si="6"/>
        <v>0.5454545454545454</v>
      </c>
      <c r="D42" s="11">
        <f t="shared" si="6"/>
        <v>0.9090909090909091</v>
      </c>
      <c r="E42" s="11">
        <f t="shared" si="6"/>
        <v>0.45454545454545453</v>
      </c>
      <c r="F42" s="11">
        <f t="shared" si="6"/>
        <v>0.6363636363636364</v>
      </c>
      <c r="G42" s="11">
        <f t="shared" si="6"/>
        <v>0.6363636363636364</v>
      </c>
      <c r="H42" s="11">
        <f t="shared" si="6"/>
        <v>0.2727272727272727</v>
      </c>
      <c r="I42" s="11">
        <f t="shared" si="6"/>
        <v>0.8181818181818182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51" sqref="A51:E5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56</v>
      </c>
      <c r="E2" s="15" t="s">
        <v>55</v>
      </c>
      <c r="F2" s="15" t="s">
        <v>56</v>
      </c>
      <c r="G2" s="15" t="s">
        <v>55</v>
      </c>
      <c r="H2" s="15" t="s">
        <v>56</v>
      </c>
      <c r="I2" s="15" t="s">
        <v>55</v>
      </c>
      <c r="J2" s="37"/>
      <c r="K2" s="8">
        <v>6</v>
      </c>
      <c r="L2" s="8">
        <f>K2+37</f>
        <v>43</v>
      </c>
      <c r="M2" s="8">
        <v>35</v>
      </c>
      <c r="N2" s="8">
        <f>157+M2</f>
        <v>192</v>
      </c>
      <c r="O2" s="20">
        <f>K2/M2</f>
        <v>0.17142857142857143</v>
      </c>
      <c r="P2" s="20">
        <f>L2/N2</f>
        <v>0.22395833333333334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56</v>
      </c>
      <c r="D8" s="15" t="s">
        <v>55</v>
      </c>
      <c r="E8" s="15" t="s">
        <v>56</v>
      </c>
      <c r="F8" s="15" t="s">
        <v>55</v>
      </c>
      <c r="G8" s="15" t="s">
        <v>56</v>
      </c>
      <c r="H8" s="15" t="s">
        <v>55</v>
      </c>
      <c r="I8" s="15" t="s">
        <v>55</v>
      </c>
      <c r="J8" s="37"/>
      <c r="K8" s="8">
        <v>4</v>
      </c>
      <c r="L8" s="8">
        <f>K8+57</f>
        <v>61</v>
      </c>
      <c r="M8" s="8">
        <v>34</v>
      </c>
      <c r="N8" s="8">
        <f>156+M8</f>
        <v>190</v>
      </c>
      <c r="O8" s="20">
        <f>K8/M8</f>
        <v>0.11764705882352941</v>
      </c>
      <c r="P8" s="20">
        <f>L8/N8</f>
        <v>0.32105263157894737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55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56</v>
      </c>
      <c r="J14" s="37"/>
      <c r="K14" s="8">
        <v>1</v>
      </c>
      <c r="L14" s="8">
        <f>K14+29</f>
        <v>30</v>
      </c>
      <c r="M14" s="8">
        <v>35</v>
      </c>
      <c r="N14" s="8">
        <f>M14+156</f>
        <v>191</v>
      </c>
      <c r="O14" s="20">
        <f>K14/M14</f>
        <v>0.02857142857142857</v>
      </c>
      <c r="P14" s="20">
        <f>L14/N14</f>
        <v>0.15706806282722513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15</v>
      </c>
      <c r="N17" s="8">
        <f>M17+111</f>
        <v>126</v>
      </c>
      <c r="O17" s="20">
        <f>K17/M17</f>
        <v>0.13333333333333333</v>
      </c>
      <c r="P17" s="20">
        <f>L17/N17</f>
        <v>0.1746031746031746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55</v>
      </c>
      <c r="F18" s="15" t="s">
        <v>55</v>
      </c>
      <c r="G18" s="15" t="s">
        <v>55</v>
      </c>
      <c r="H18" s="15" t="s">
        <v>56</v>
      </c>
      <c r="I18" s="15" t="s">
        <v>56</v>
      </c>
      <c r="J18" s="37"/>
      <c r="K18" s="8">
        <v>4</v>
      </c>
      <c r="L18" s="8">
        <f>K18+38</f>
        <v>42</v>
      </c>
      <c r="M18" s="8">
        <v>35</v>
      </c>
      <c r="N18" s="8">
        <f>M18+157</f>
        <v>192</v>
      </c>
      <c r="O18" s="20">
        <f>K18/M18</f>
        <v>0.11428571428571428</v>
      </c>
      <c r="P18" s="20">
        <f>L18/N18</f>
        <v>0.21875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55</v>
      </c>
      <c r="F20" s="15" t="s">
        <v>55</v>
      </c>
      <c r="G20" s="15" t="s">
        <v>55</v>
      </c>
      <c r="H20" s="15" t="s">
        <v>55</v>
      </c>
      <c r="I20" s="15" t="s">
        <v>56</v>
      </c>
      <c r="J20" s="37"/>
      <c r="K20" s="16">
        <v>4</v>
      </c>
      <c r="L20" s="16">
        <f>K20+49</f>
        <v>53</v>
      </c>
      <c r="M20" s="8">
        <v>35</v>
      </c>
      <c r="N20" s="8">
        <f>M20+157</f>
        <v>192</v>
      </c>
      <c r="O20" s="20">
        <f>K20/M20</f>
        <v>0.11428571428571428</v>
      </c>
      <c r="P20" s="20">
        <f>L20/N20</f>
        <v>0.2760416666666667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55</v>
      </c>
      <c r="E24" s="15" t="s">
        <v>56</v>
      </c>
      <c r="F24" s="15" t="s">
        <v>56</v>
      </c>
      <c r="G24" s="15" t="s">
        <v>56</v>
      </c>
      <c r="H24" s="15" t="s">
        <v>56</v>
      </c>
      <c r="I24" s="15" t="s">
        <v>56</v>
      </c>
      <c r="J24" s="38"/>
      <c r="K24" s="8">
        <v>2</v>
      </c>
      <c r="L24" s="8">
        <f>K24+7</f>
        <v>9</v>
      </c>
      <c r="M24" s="16">
        <v>33</v>
      </c>
      <c r="N24" s="8">
        <f>M24+150</f>
        <v>183</v>
      </c>
      <c r="O24" s="20">
        <f>K24/M24</f>
        <v>0.06060606060606061</v>
      </c>
      <c r="P24" s="20">
        <f>L24/N24</f>
        <v>0.04918032786885246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>
        <v>3</v>
      </c>
      <c r="L28" s="8">
        <f>K28+40</f>
        <v>43</v>
      </c>
      <c r="M28" s="8">
        <v>31</v>
      </c>
      <c r="N28" s="8">
        <f>M28+131</f>
        <v>162</v>
      </c>
      <c r="O28" s="20">
        <f aca="true" t="shared" si="1" ref="O28:P32">K28/M28</f>
        <v>0.0967741935483871</v>
      </c>
      <c r="P28" s="20">
        <f t="shared" si="1"/>
        <v>0.2654320987654321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55</v>
      </c>
      <c r="E30" s="15" t="s">
        <v>56</v>
      </c>
      <c r="F30" s="15" t="s">
        <v>55</v>
      </c>
      <c r="G30" s="15" t="s">
        <v>56</v>
      </c>
      <c r="H30" s="3" t="s">
        <v>141</v>
      </c>
      <c r="I30" s="15" t="s">
        <v>56</v>
      </c>
      <c r="J30" s="37"/>
      <c r="K30" s="24">
        <v>3</v>
      </c>
      <c r="L30" s="24">
        <f>K30+18</f>
        <v>21</v>
      </c>
      <c r="M30" s="8">
        <v>31</v>
      </c>
      <c r="N30" s="8">
        <f>M30+99</f>
        <v>130</v>
      </c>
      <c r="O30" s="20">
        <f t="shared" si="1"/>
        <v>0.0967741935483871</v>
      </c>
      <c r="P30" s="20">
        <f t="shared" si="1"/>
        <v>0.16153846153846155</v>
      </c>
      <c r="Q30" s="9" t="s">
        <v>20</v>
      </c>
    </row>
    <row r="31" spans="1:17" ht="10.5" customHeight="1">
      <c r="A31" s="5">
        <v>29</v>
      </c>
      <c r="B31" s="15" t="s">
        <v>56</v>
      </c>
      <c r="C31" s="15" t="s">
        <v>56</v>
      </c>
      <c r="D31" s="15" t="s">
        <v>55</v>
      </c>
      <c r="E31" s="15" t="s">
        <v>56</v>
      </c>
      <c r="F31" s="15" t="s">
        <v>56</v>
      </c>
      <c r="G31" s="15" t="s">
        <v>56</v>
      </c>
      <c r="H31" s="15" t="s">
        <v>56</v>
      </c>
      <c r="I31" s="15" t="s">
        <v>56</v>
      </c>
      <c r="J31" s="37"/>
      <c r="K31" s="24">
        <v>4</v>
      </c>
      <c r="L31" s="24">
        <f>K31+14</f>
        <v>18</v>
      </c>
      <c r="M31" s="8">
        <v>35</v>
      </c>
      <c r="N31" s="8">
        <f>M31+92</f>
        <v>127</v>
      </c>
      <c r="O31" s="20">
        <f t="shared" si="1"/>
        <v>0.11428571428571428</v>
      </c>
      <c r="P31" s="20">
        <f t="shared" si="1"/>
        <v>0.14173228346456693</v>
      </c>
      <c r="Q31" s="9" t="s">
        <v>22</v>
      </c>
    </row>
    <row r="32" spans="1:17" ht="10.5" customHeight="1">
      <c r="A32" s="5">
        <v>30</v>
      </c>
      <c r="B32" s="15" t="s">
        <v>55</v>
      </c>
      <c r="C32" s="15" t="s">
        <v>56</v>
      </c>
      <c r="D32" s="15" t="s">
        <v>55</v>
      </c>
      <c r="E32" s="15" t="s">
        <v>55</v>
      </c>
      <c r="F32" s="15" t="s">
        <v>56</v>
      </c>
      <c r="G32" s="15" t="s">
        <v>55</v>
      </c>
      <c r="H32" s="15" t="s">
        <v>56</v>
      </c>
      <c r="I32" s="15" t="s">
        <v>55</v>
      </c>
      <c r="J32" s="37"/>
      <c r="K32" s="24">
        <v>3</v>
      </c>
      <c r="L32" s="24">
        <v>30</v>
      </c>
      <c r="M32" s="16">
        <v>35</v>
      </c>
      <c r="N32" s="8">
        <f>M32+114</f>
        <v>149</v>
      </c>
      <c r="O32" s="20">
        <f t="shared" si="1"/>
        <v>0.08571428571428572</v>
      </c>
      <c r="P32" s="20">
        <f t="shared" si="1"/>
        <v>0.20134228187919462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56</v>
      </c>
      <c r="F35" s="15" t="s">
        <v>55</v>
      </c>
      <c r="G35" s="15" t="s">
        <v>56</v>
      </c>
      <c r="H35" s="15" t="s">
        <v>55</v>
      </c>
      <c r="I35" s="15" t="s">
        <v>56</v>
      </c>
      <c r="J35" s="37"/>
      <c r="K35" s="24">
        <v>4</v>
      </c>
      <c r="L35" s="24">
        <f>K35+23</f>
        <v>27</v>
      </c>
      <c r="M35" s="8">
        <v>35</v>
      </c>
      <c r="N35" s="8">
        <f>M35+92</f>
        <v>127</v>
      </c>
      <c r="O35" s="20">
        <f>K35/M35</f>
        <v>0.11428571428571428</v>
      </c>
      <c r="P35" s="20">
        <f>L35/N35</f>
        <v>0.2125984251968504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1</v>
      </c>
      <c r="D38" s="1">
        <f t="shared" si="2"/>
        <v>9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4</v>
      </c>
      <c r="I38" s="1">
        <f t="shared" si="2"/>
        <v>3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8</v>
      </c>
      <c r="C39" s="1">
        <f t="shared" si="3"/>
        <v>9</v>
      </c>
      <c r="D39" s="1">
        <f t="shared" si="3"/>
        <v>1</v>
      </c>
      <c r="E39" s="1">
        <f t="shared" si="3"/>
        <v>6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7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10</v>
      </c>
      <c r="C40" s="2">
        <f t="shared" si="4"/>
        <v>10</v>
      </c>
      <c r="D40" s="2">
        <f t="shared" si="4"/>
        <v>10</v>
      </c>
      <c r="E40" s="2">
        <f t="shared" si="4"/>
        <v>10</v>
      </c>
      <c r="F40" s="2">
        <f t="shared" si="4"/>
        <v>10</v>
      </c>
      <c r="G40" s="2">
        <f t="shared" si="4"/>
        <v>10</v>
      </c>
      <c r="H40" s="2">
        <f t="shared" si="4"/>
        <v>10</v>
      </c>
      <c r="I40" s="2">
        <f t="shared" si="4"/>
        <v>10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0.2</v>
      </c>
      <c r="C41" s="11">
        <f t="shared" si="5"/>
        <v>0.1</v>
      </c>
      <c r="D41" s="11">
        <f t="shared" si="5"/>
        <v>0.9</v>
      </c>
      <c r="E41" s="11">
        <f t="shared" si="5"/>
        <v>0.4</v>
      </c>
      <c r="F41" s="11">
        <f t="shared" si="5"/>
        <v>0.5</v>
      </c>
      <c r="G41" s="11">
        <f t="shared" si="5"/>
        <v>0.4</v>
      </c>
      <c r="H41" s="11">
        <f t="shared" si="5"/>
        <v>0.4</v>
      </c>
      <c r="I41" s="11">
        <f t="shared" si="5"/>
        <v>0.3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0.8</v>
      </c>
      <c r="C42" s="11">
        <f t="shared" si="6"/>
        <v>0.9</v>
      </c>
      <c r="D42" s="11">
        <f t="shared" si="6"/>
        <v>0.1</v>
      </c>
      <c r="E42" s="11">
        <f t="shared" si="6"/>
        <v>0.6</v>
      </c>
      <c r="F42" s="11">
        <f t="shared" si="6"/>
        <v>0.5</v>
      </c>
      <c r="G42" s="11">
        <f t="shared" si="6"/>
        <v>0.6</v>
      </c>
      <c r="H42" s="11">
        <f t="shared" si="6"/>
        <v>0.5</v>
      </c>
      <c r="I42" s="11">
        <f t="shared" si="6"/>
        <v>0.7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2" sqref="M3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55</v>
      </c>
      <c r="C2" s="15" t="s">
        <v>55</v>
      </c>
      <c r="D2" s="15" t="s">
        <v>56</v>
      </c>
      <c r="E2" s="15" t="s">
        <v>56</v>
      </c>
      <c r="F2" s="15" t="s">
        <v>55</v>
      </c>
      <c r="G2" s="15" t="s">
        <v>55</v>
      </c>
      <c r="H2" s="15" t="s">
        <v>56</v>
      </c>
      <c r="I2" s="15" t="s">
        <v>56</v>
      </c>
      <c r="J2" s="37"/>
      <c r="K2" s="8">
        <v>6</v>
      </c>
      <c r="L2" s="8">
        <f>K2+37</f>
        <v>43</v>
      </c>
      <c r="M2" s="8">
        <v>34</v>
      </c>
      <c r="N2" s="8">
        <f>157+M2</f>
        <v>191</v>
      </c>
      <c r="O2" s="20">
        <f>K2/M2</f>
        <v>0.17647058823529413</v>
      </c>
      <c r="P2" s="20">
        <f>L2/N2</f>
        <v>0.225130890052356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55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4</v>
      </c>
      <c r="L8" s="8">
        <f>K8+57</f>
        <v>61</v>
      </c>
      <c r="M8" s="8">
        <v>33</v>
      </c>
      <c r="N8" s="8">
        <f>156+M8</f>
        <v>189</v>
      </c>
      <c r="O8" s="20">
        <f>K8/M8</f>
        <v>0.12121212121212122</v>
      </c>
      <c r="P8" s="20">
        <f>L8/N8</f>
        <v>0.32275132275132273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55</v>
      </c>
      <c r="D14" s="15" t="s">
        <v>56</v>
      </c>
      <c r="E14" s="15" t="s">
        <v>55</v>
      </c>
      <c r="F14" s="15" t="s">
        <v>55</v>
      </c>
      <c r="G14" s="15" t="s">
        <v>56</v>
      </c>
      <c r="H14" s="15" t="s">
        <v>56</v>
      </c>
      <c r="I14" s="15" t="s">
        <v>55</v>
      </c>
      <c r="J14" s="37"/>
      <c r="K14" s="8">
        <v>1</v>
      </c>
      <c r="L14" s="8">
        <f>K14+29</f>
        <v>30</v>
      </c>
      <c r="M14" s="8">
        <v>34</v>
      </c>
      <c r="N14" s="8">
        <f>M14+156</f>
        <v>190</v>
      </c>
      <c r="O14" s="20">
        <f>K14/M14</f>
        <v>0.029411764705882353</v>
      </c>
      <c r="P14" s="20">
        <f>L14/N14</f>
        <v>0.15789473684210525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7"/>
      <c r="K17" s="8">
        <v>2</v>
      </c>
      <c r="L17" s="8">
        <f>K17+20</f>
        <v>22</v>
      </c>
      <c r="M17" s="8">
        <v>15</v>
      </c>
      <c r="N17" s="8">
        <f>M17+111</f>
        <v>126</v>
      </c>
      <c r="O17" s="20">
        <f>K17/M17</f>
        <v>0.13333333333333333</v>
      </c>
      <c r="P17" s="20">
        <f>L17/N17</f>
        <v>0.1746031746031746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56</v>
      </c>
      <c r="F18" s="15" t="s">
        <v>56</v>
      </c>
      <c r="G18" s="15" t="s">
        <v>55</v>
      </c>
      <c r="H18" s="15" t="s">
        <v>56</v>
      </c>
      <c r="I18" s="15" t="s">
        <v>56</v>
      </c>
      <c r="J18" s="37"/>
      <c r="K18" s="8">
        <v>4</v>
      </c>
      <c r="L18" s="8">
        <f>K18+38</f>
        <v>42</v>
      </c>
      <c r="M18" s="8">
        <v>34</v>
      </c>
      <c r="N18" s="8">
        <f>M18+157</f>
        <v>191</v>
      </c>
      <c r="O18" s="20">
        <f>K18/M18</f>
        <v>0.11764705882352941</v>
      </c>
      <c r="P18" s="20">
        <f>L18/N18</f>
        <v>0.2198952879581152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56</v>
      </c>
      <c r="H20" s="15" t="s">
        <v>56</v>
      </c>
      <c r="I20" s="15" t="s">
        <v>55</v>
      </c>
      <c r="J20" s="37"/>
      <c r="K20" s="16">
        <v>4</v>
      </c>
      <c r="L20" s="16">
        <f>K20+49</f>
        <v>53</v>
      </c>
      <c r="M20" s="8">
        <v>34</v>
      </c>
      <c r="N20" s="8">
        <f>M20+157</f>
        <v>191</v>
      </c>
      <c r="O20" s="20">
        <f>K20/M20</f>
        <v>0.11764705882352941</v>
      </c>
      <c r="P20" s="20">
        <f>L20/N20</f>
        <v>0.2774869109947644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56</v>
      </c>
      <c r="C24" s="15" t="s">
        <v>56</v>
      </c>
      <c r="D24" s="15" t="s">
        <v>56</v>
      </c>
      <c r="E24" s="15" t="s">
        <v>55</v>
      </c>
      <c r="F24" s="15" t="s">
        <v>55</v>
      </c>
      <c r="G24" s="15" t="s">
        <v>56</v>
      </c>
      <c r="H24" s="15" t="s">
        <v>56</v>
      </c>
      <c r="I24" s="15" t="s">
        <v>56</v>
      </c>
      <c r="J24" s="38"/>
      <c r="K24" s="8">
        <v>2</v>
      </c>
      <c r="L24" s="8">
        <f>K24+7</f>
        <v>9</v>
      </c>
      <c r="M24" s="16">
        <v>32</v>
      </c>
      <c r="N24" s="8">
        <f>M24+150</f>
        <v>182</v>
      </c>
      <c r="O24" s="20">
        <f>K24/M24</f>
        <v>0.0625</v>
      </c>
      <c r="P24" s="20">
        <f>L24/N24</f>
        <v>0.04945054945054945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>
        <v>3</v>
      </c>
      <c r="L28" s="8">
        <f>K28+40</f>
        <v>43</v>
      </c>
      <c r="M28" s="8">
        <v>31</v>
      </c>
      <c r="N28" s="8">
        <f>M28+131</f>
        <v>162</v>
      </c>
      <c r="O28" s="20">
        <f aca="true" t="shared" si="1" ref="O28:P32">K28/M28</f>
        <v>0.0967741935483871</v>
      </c>
      <c r="P28" s="20">
        <f t="shared" si="1"/>
        <v>0.2654320987654321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15" t="s">
        <v>55</v>
      </c>
      <c r="D30" s="15" t="s">
        <v>56</v>
      </c>
      <c r="E30" s="15" t="s">
        <v>56</v>
      </c>
      <c r="F30" s="15" t="s">
        <v>56</v>
      </c>
      <c r="G30" s="15" t="s">
        <v>55</v>
      </c>
      <c r="H30" s="15" t="s">
        <v>56</v>
      </c>
      <c r="I30" s="15" t="s">
        <v>56</v>
      </c>
      <c r="J30" s="37"/>
      <c r="K30" s="24">
        <v>3</v>
      </c>
      <c r="L30" s="24">
        <f>K30+18</f>
        <v>21</v>
      </c>
      <c r="M30" s="8">
        <v>30</v>
      </c>
      <c r="N30" s="8">
        <f>M30+99</f>
        <v>129</v>
      </c>
      <c r="O30" s="20">
        <f t="shared" si="1"/>
        <v>0.1</v>
      </c>
      <c r="P30" s="20">
        <f t="shared" si="1"/>
        <v>0.16279069767441862</v>
      </c>
      <c r="Q30" s="9" t="s">
        <v>20</v>
      </c>
    </row>
    <row r="31" spans="1:17" ht="10.5" customHeight="1">
      <c r="A31" s="5">
        <v>29</v>
      </c>
      <c r="B31" s="15" t="s">
        <v>55</v>
      </c>
      <c r="C31" s="15" t="s">
        <v>56</v>
      </c>
      <c r="D31" s="15" t="s">
        <v>56</v>
      </c>
      <c r="E31" s="15" t="s">
        <v>56</v>
      </c>
      <c r="F31" s="15" t="s">
        <v>55</v>
      </c>
      <c r="G31" s="15" t="s">
        <v>55</v>
      </c>
      <c r="H31" s="15" t="s">
        <v>56</v>
      </c>
      <c r="I31" s="15" t="s">
        <v>56</v>
      </c>
      <c r="J31" s="37"/>
      <c r="K31" s="24">
        <v>4</v>
      </c>
      <c r="L31" s="24">
        <f>K31+14</f>
        <v>18</v>
      </c>
      <c r="M31" s="8">
        <v>34</v>
      </c>
      <c r="N31" s="8">
        <f>M31+92</f>
        <v>126</v>
      </c>
      <c r="O31" s="20">
        <f t="shared" si="1"/>
        <v>0.11764705882352941</v>
      </c>
      <c r="P31" s="20">
        <f t="shared" si="1"/>
        <v>0.14285714285714285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56</v>
      </c>
      <c r="E32" s="15" t="s">
        <v>55</v>
      </c>
      <c r="F32" s="15" t="s">
        <v>55</v>
      </c>
      <c r="G32" s="15" t="s">
        <v>56</v>
      </c>
      <c r="H32" s="15" t="s">
        <v>55</v>
      </c>
      <c r="I32" s="15" t="s">
        <v>56</v>
      </c>
      <c r="J32" s="37"/>
      <c r="K32" s="24">
        <v>3</v>
      </c>
      <c r="L32" s="24">
        <v>30</v>
      </c>
      <c r="M32" s="16">
        <v>34</v>
      </c>
      <c r="N32" s="8">
        <f>M32+114</f>
        <v>148</v>
      </c>
      <c r="O32" s="20">
        <f t="shared" si="1"/>
        <v>0.08823529411764706</v>
      </c>
      <c r="P32" s="20">
        <f t="shared" si="1"/>
        <v>0.20270270270270271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56</v>
      </c>
      <c r="E35" s="15" t="s">
        <v>55</v>
      </c>
      <c r="F35" s="15" t="s">
        <v>56</v>
      </c>
      <c r="G35" s="15" t="s">
        <v>55</v>
      </c>
      <c r="H35" s="15" t="s">
        <v>56</v>
      </c>
      <c r="I35" s="15" t="s">
        <v>56</v>
      </c>
      <c r="J35" s="37"/>
      <c r="K35" s="24">
        <v>4</v>
      </c>
      <c r="L35" s="24">
        <f>K35+23</f>
        <v>27</v>
      </c>
      <c r="M35" s="8">
        <v>34</v>
      </c>
      <c r="N35" s="8">
        <f>M35+92</f>
        <v>126</v>
      </c>
      <c r="O35" s="20">
        <f>K35/M35</f>
        <v>0.11764705882352941</v>
      </c>
      <c r="P35" s="20">
        <f>L35/N35</f>
        <v>0.21428571428571427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3</v>
      </c>
      <c r="C38" s="1">
        <f t="shared" si="2"/>
        <v>8</v>
      </c>
      <c r="D38" s="1">
        <f t="shared" si="2"/>
        <v>1</v>
      </c>
      <c r="E38" s="1">
        <f t="shared" si="2"/>
        <v>4</v>
      </c>
      <c r="F38" s="1">
        <f t="shared" si="2"/>
        <v>7</v>
      </c>
      <c r="G38" s="1">
        <f t="shared" si="2"/>
        <v>5</v>
      </c>
      <c r="H38" s="1">
        <f t="shared" si="2"/>
        <v>1</v>
      </c>
      <c r="I38" s="1">
        <f t="shared" si="2"/>
        <v>2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7</v>
      </c>
      <c r="C39" s="1">
        <f t="shared" si="3"/>
        <v>2</v>
      </c>
      <c r="D39" s="1">
        <f t="shared" si="3"/>
        <v>9</v>
      </c>
      <c r="E39" s="1">
        <f t="shared" si="3"/>
        <v>6</v>
      </c>
      <c r="F39" s="1">
        <f t="shared" si="3"/>
        <v>3</v>
      </c>
      <c r="G39" s="1">
        <f t="shared" si="3"/>
        <v>5</v>
      </c>
      <c r="H39" s="1">
        <f t="shared" si="3"/>
        <v>9</v>
      </c>
      <c r="I39" s="1">
        <f t="shared" si="3"/>
        <v>8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10</v>
      </c>
      <c r="C40" s="2">
        <f t="shared" si="4"/>
        <v>10</v>
      </c>
      <c r="D40" s="2">
        <f t="shared" si="4"/>
        <v>10</v>
      </c>
      <c r="E40" s="2">
        <f t="shared" si="4"/>
        <v>10</v>
      </c>
      <c r="F40" s="2">
        <f t="shared" si="4"/>
        <v>10</v>
      </c>
      <c r="G40" s="2">
        <f t="shared" si="4"/>
        <v>10</v>
      </c>
      <c r="H40" s="2">
        <f t="shared" si="4"/>
        <v>10</v>
      </c>
      <c r="I40" s="2">
        <f t="shared" si="4"/>
        <v>10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0.3</v>
      </c>
      <c r="C41" s="11">
        <f t="shared" si="5"/>
        <v>0.8</v>
      </c>
      <c r="D41" s="11">
        <f t="shared" si="5"/>
        <v>0.1</v>
      </c>
      <c r="E41" s="11">
        <f t="shared" si="5"/>
        <v>0.4</v>
      </c>
      <c r="F41" s="11">
        <f t="shared" si="5"/>
        <v>0.7</v>
      </c>
      <c r="G41" s="11">
        <f t="shared" si="5"/>
        <v>0.5</v>
      </c>
      <c r="H41" s="11">
        <f t="shared" si="5"/>
        <v>0.1</v>
      </c>
      <c r="I41" s="11">
        <f t="shared" si="5"/>
        <v>0.2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0.7</v>
      </c>
      <c r="C42" s="11">
        <f t="shared" si="6"/>
        <v>0.2</v>
      </c>
      <c r="D42" s="11">
        <f t="shared" si="6"/>
        <v>0.9</v>
      </c>
      <c r="E42" s="11">
        <f t="shared" si="6"/>
        <v>0.6</v>
      </c>
      <c r="F42" s="11">
        <f t="shared" si="6"/>
        <v>0.3</v>
      </c>
      <c r="G42" s="11">
        <f t="shared" si="6"/>
        <v>0.5</v>
      </c>
      <c r="H42" s="11">
        <f t="shared" si="6"/>
        <v>0.9</v>
      </c>
      <c r="I42" s="11">
        <f t="shared" si="6"/>
        <v>0.8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L49" sqref="L4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15" t="s">
        <v>56</v>
      </c>
      <c r="C2" s="15" t="s">
        <v>56</v>
      </c>
      <c r="D2" s="15" t="s">
        <v>55</v>
      </c>
      <c r="E2" s="15" t="s">
        <v>55</v>
      </c>
      <c r="F2" s="15" t="s">
        <v>56</v>
      </c>
      <c r="G2" s="15" t="s">
        <v>55</v>
      </c>
      <c r="H2" s="15" t="s">
        <v>55</v>
      </c>
      <c r="I2" s="15" t="s">
        <v>56</v>
      </c>
      <c r="J2" s="37"/>
      <c r="K2" s="8">
        <v>6</v>
      </c>
      <c r="L2" s="8">
        <f>K2+37</f>
        <v>43</v>
      </c>
      <c r="M2" s="8">
        <v>32</v>
      </c>
      <c r="N2" s="8">
        <f>157+M2</f>
        <v>189</v>
      </c>
      <c r="O2" s="20">
        <f>K2/M2</f>
        <v>0.1875</v>
      </c>
      <c r="P2" s="20">
        <f>L2/N2</f>
        <v>0.2275132275132275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56</v>
      </c>
      <c r="D8" s="15" t="s">
        <v>55</v>
      </c>
      <c r="E8" s="15" t="s">
        <v>56</v>
      </c>
      <c r="F8" s="15" t="s">
        <v>56</v>
      </c>
      <c r="G8" s="15" t="s">
        <v>56</v>
      </c>
      <c r="H8" s="15" t="s">
        <v>55</v>
      </c>
      <c r="I8" s="15" t="s">
        <v>56</v>
      </c>
      <c r="J8" s="37"/>
      <c r="K8" s="8">
        <v>4</v>
      </c>
      <c r="L8" s="8">
        <f>K8+57</f>
        <v>61</v>
      </c>
      <c r="M8" s="8">
        <v>31</v>
      </c>
      <c r="N8" s="8">
        <f>156+M8</f>
        <v>187</v>
      </c>
      <c r="O8" s="20">
        <f>K8/M8</f>
        <v>0.12903225806451613</v>
      </c>
      <c r="P8" s="20">
        <f>L8/N8</f>
        <v>0.32620320855614976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56</v>
      </c>
      <c r="C14" s="15" t="s">
        <v>56</v>
      </c>
      <c r="D14" s="15" t="s">
        <v>56</v>
      </c>
      <c r="E14" s="15" t="s">
        <v>56</v>
      </c>
      <c r="F14" s="15" t="s">
        <v>56</v>
      </c>
      <c r="G14" s="15" t="s">
        <v>56</v>
      </c>
      <c r="H14" s="15" t="s">
        <v>55</v>
      </c>
      <c r="I14" s="15" t="s">
        <v>55</v>
      </c>
      <c r="J14" s="37"/>
      <c r="K14" s="8">
        <v>1</v>
      </c>
      <c r="L14" s="8">
        <f>K14+29</f>
        <v>30</v>
      </c>
      <c r="M14" s="8">
        <v>33</v>
      </c>
      <c r="N14" s="8">
        <f>M14+156</f>
        <v>189</v>
      </c>
      <c r="O14" s="20">
        <f>K14/M14</f>
        <v>0.030303030303030304</v>
      </c>
      <c r="P14" s="20">
        <f>L14/N14</f>
        <v>0.15873015873015872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55</v>
      </c>
      <c r="D17" s="15" t="s">
        <v>55</v>
      </c>
      <c r="E17" s="15" t="s">
        <v>56</v>
      </c>
      <c r="F17" s="15" t="s">
        <v>55</v>
      </c>
      <c r="G17" s="15" t="s">
        <v>55</v>
      </c>
      <c r="H17" s="15" t="s">
        <v>56</v>
      </c>
      <c r="I17" s="15" t="s">
        <v>55</v>
      </c>
      <c r="J17" s="37"/>
      <c r="K17" s="8">
        <v>2</v>
      </c>
      <c r="L17" s="8">
        <f>K17+20</f>
        <v>22</v>
      </c>
      <c r="M17" s="8">
        <v>15</v>
      </c>
      <c r="N17" s="8">
        <f>M17+111</f>
        <v>126</v>
      </c>
      <c r="O17" s="20">
        <f>K17/M17</f>
        <v>0.13333333333333333</v>
      </c>
      <c r="P17" s="20">
        <f>L17/N17</f>
        <v>0.1746031746031746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56</v>
      </c>
      <c r="D18" s="15" t="s">
        <v>55</v>
      </c>
      <c r="E18" s="15" t="s">
        <v>56</v>
      </c>
      <c r="F18" s="15" t="s">
        <v>55</v>
      </c>
      <c r="G18" s="15" t="s">
        <v>55</v>
      </c>
      <c r="H18" s="15" t="s">
        <v>56</v>
      </c>
      <c r="I18" s="15" t="s">
        <v>55</v>
      </c>
      <c r="J18" s="37"/>
      <c r="K18" s="8">
        <v>4</v>
      </c>
      <c r="L18" s="8">
        <f>K18+38</f>
        <v>42</v>
      </c>
      <c r="M18" s="8">
        <v>33</v>
      </c>
      <c r="N18" s="8">
        <f>M18+157</f>
        <v>190</v>
      </c>
      <c r="O18" s="20">
        <f>K18/M18</f>
        <v>0.12121212121212122</v>
      </c>
      <c r="P18" s="20">
        <f>L18/N18</f>
        <v>0.22105263157894736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56</v>
      </c>
      <c r="D20" s="15" t="s">
        <v>55</v>
      </c>
      <c r="E20" s="15" t="s">
        <v>56</v>
      </c>
      <c r="F20" s="15" t="s">
        <v>56</v>
      </c>
      <c r="G20" s="15" t="s">
        <v>56</v>
      </c>
      <c r="H20" s="15" t="s">
        <v>56</v>
      </c>
      <c r="I20" s="15" t="s">
        <v>55</v>
      </c>
      <c r="J20" s="37"/>
      <c r="K20" s="16">
        <v>4</v>
      </c>
      <c r="L20" s="16">
        <f>K20+49</f>
        <v>53</v>
      </c>
      <c r="M20" s="8">
        <v>33</v>
      </c>
      <c r="N20" s="8">
        <f>M20+157</f>
        <v>190</v>
      </c>
      <c r="O20" s="20">
        <f>K20/M20</f>
        <v>0.12121212121212122</v>
      </c>
      <c r="P20" s="20">
        <f>L20/N20</f>
        <v>0.2789473684210526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56</v>
      </c>
      <c r="F24" s="15" t="s">
        <v>56</v>
      </c>
      <c r="G24" s="15" t="s">
        <v>55</v>
      </c>
      <c r="H24" s="15" t="s">
        <v>55</v>
      </c>
      <c r="I24" s="15" t="s">
        <v>56</v>
      </c>
      <c r="J24" s="38"/>
      <c r="K24" s="8">
        <v>2</v>
      </c>
      <c r="L24" s="8">
        <f>K24+7</f>
        <v>9</v>
      </c>
      <c r="M24" s="16">
        <v>31</v>
      </c>
      <c r="N24" s="8">
        <f>M24+150</f>
        <v>181</v>
      </c>
      <c r="O24" s="20">
        <f>K24/M24</f>
        <v>0.06451612903225806</v>
      </c>
      <c r="P24" s="20">
        <f>L24/N24</f>
        <v>0.049723756906077346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>
        <v>3</v>
      </c>
      <c r="L28" s="8">
        <f>K28+40</f>
        <v>43</v>
      </c>
      <c r="M28" s="8">
        <v>31</v>
      </c>
      <c r="N28" s="8">
        <f>M28+131</f>
        <v>162</v>
      </c>
      <c r="O28" s="20">
        <f aca="true" t="shared" si="1" ref="O28:P32">K28/M28</f>
        <v>0.0967741935483871</v>
      </c>
      <c r="P28" s="20">
        <f t="shared" si="1"/>
        <v>0.2654320987654321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49" t="s">
        <v>56</v>
      </c>
      <c r="C30" s="49" t="s">
        <v>56</v>
      </c>
      <c r="D30" s="49" t="s">
        <v>55</v>
      </c>
      <c r="E30" s="49" t="s">
        <v>56</v>
      </c>
      <c r="F30" s="49" t="s">
        <v>55</v>
      </c>
      <c r="G30" s="49" t="s">
        <v>55</v>
      </c>
      <c r="H30" s="49" t="s">
        <v>55</v>
      </c>
      <c r="I30" s="49" t="s">
        <v>56</v>
      </c>
      <c r="J30" s="37"/>
      <c r="K30" s="24">
        <v>3</v>
      </c>
      <c r="L30" s="24">
        <f>K30+18</f>
        <v>21</v>
      </c>
      <c r="M30" s="8">
        <v>29</v>
      </c>
      <c r="N30" s="8">
        <f>M30+99</f>
        <v>128</v>
      </c>
      <c r="O30" s="20">
        <f t="shared" si="1"/>
        <v>0.10344827586206896</v>
      </c>
      <c r="P30" s="20">
        <f t="shared" si="1"/>
        <v>0.1640625</v>
      </c>
      <c r="Q30" s="9" t="s">
        <v>20</v>
      </c>
    </row>
    <row r="31" spans="1:17" ht="10.5" customHeight="1">
      <c r="A31" s="5">
        <v>29</v>
      </c>
      <c r="B31" s="49" t="s">
        <v>56</v>
      </c>
      <c r="C31" s="49" t="s">
        <v>56</v>
      </c>
      <c r="D31" s="49" t="s">
        <v>55</v>
      </c>
      <c r="E31" s="49" t="s">
        <v>56</v>
      </c>
      <c r="F31" s="49" t="s">
        <v>55</v>
      </c>
      <c r="G31" s="49" t="s">
        <v>55</v>
      </c>
      <c r="H31" s="49" t="s">
        <v>55</v>
      </c>
      <c r="I31" s="49" t="s">
        <v>56</v>
      </c>
      <c r="J31" s="37"/>
      <c r="K31" s="24">
        <v>4</v>
      </c>
      <c r="L31" s="24">
        <f>K31+14</f>
        <v>18</v>
      </c>
      <c r="M31" s="8">
        <v>33</v>
      </c>
      <c r="N31" s="8">
        <f>M31+92</f>
        <v>125</v>
      </c>
      <c r="O31" s="20">
        <f t="shared" si="1"/>
        <v>0.12121212121212122</v>
      </c>
      <c r="P31" s="20">
        <f t="shared" si="1"/>
        <v>0.144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55</v>
      </c>
      <c r="F32" s="15" t="s">
        <v>56</v>
      </c>
      <c r="G32" s="15" t="s">
        <v>55</v>
      </c>
      <c r="H32" s="15" t="s">
        <v>56</v>
      </c>
      <c r="I32" s="15" t="s">
        <v>55</v>
      </c>
      <c r="J32" s="37"/>
      <c r="K32" s="24">
        <v>3</v>
      </c>
      <c r="L32" s="24">
        <v>30</v>
      </c>
      <c r="M32" s="16">
        <v>33</v>
      </c>
      <c r="N32" s="8">
        <f>M32+114</f>
        <v>147</v>
      </c>
      <c r="O32" s="20">
        <f t="shared" si="1"/>
        <v>0.09090909090909091</v>
      </c>
      <c r="P32" s="20">
        <f t="shared" si="1"/>
        <v>0.20408163265306123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56</v>
      </c>
      <c r="D35" s="15" t="s">
        <v>55</v>
      </c>
      <c r="E35" s="15" t="s">
        <v>56</v>
      </c>
      <c r="F35" s="15" t="s">
        <v>56</v>
      </c>
      <c r="G35" s="15" t="s">
        <v>55</v>
      </c>
      <c r="H35" s="15" t="s">
        <v>56</v>
      </c>
      <c r="I35" s="15" t="s">
        <v>56</v>
      </c>
      <c r="J35" s="37"/>
      <c r="K35" s="24">
        <v>4</v>
      </c>
      <c r="L35" s="24">
        <f>K35+23</f>
        <v>27</v>
      </c>
      <c r="M35" s="8">
        <v>33</v>
      </c>
      <c r="N35" s="8">
        <f>M35+92</f>
        <v>125</v>
      </c>
      <c r="O35" s="20">
        <f>K35/M35</f>
        <v>0.12121212121212122</v>
      </c>
      <c r="P35" s="20">
        <f>L35/N35</f>
        <v>0.216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10</v>
      </c>
      <c r="E38" s="1">
        <f t="shared" si="2"/>
        <v>2</v>
      </c>
      <c r="F38" s="1">
        <f t="shared" si="2"/>
        <v>4</v>
      </c>
      <c r="G38" s="1">
        <f t="shared" si="2"/>
        <v>8</v>
      </c>
      <c r="H38" s="1">
        <f t="shared" si="2"/>
        <v>6</v>
      </c>
      <c r="I38" s="1">
        <f t="shared" si="2"/>
        <v>5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10</v>
      </c>
      <c r="C39" s="1">
        <f t="shared" si="3"/>
        <v>8</v>
      </c>
      <c r="D39" s="1">
        <f t="shared" si="3"/>
        <v>1</v>
      </c>
      <c r="E39" s="1">
        <f t="shared" si="3"/>
        <v>9</v>
      </c>
      <c r="F39" s="1">
        <f t="shared" si="3"/>
        <v>7</v>
      </c>
      <c r="G39" s="1">
        <f t="shared" si="3"/>
        <v>3</v>
      </c>
      <c r="H39" s="1">
        <f t="shared" si="3"/>
        <v>5</v>
      </c>
      <c r="I39" s="1">
        <f t="shared" si="3"/>
        <v>6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0.09090909090909091</v>
      </c>
      <c r="C41" s="11">
        <f t="shared" si="5"/>
        <v>0.2727272727272727</v>
      </c>
      <c r="D41" s="11">
        <f t="shared" si="5"/>
        <v>0.9090909090909091</v>
      </c>
      <c r="E41" s="11">
        <f t="shared" si="5"/>
        <v>0.18181818181818182</v>
      </c>
      <c r="F41" s="11">
        <f t="shared" si="5"/>
        <v>0.36363636363636365</v>
      </c>
      <c r="G41" s="11">
        <f t="shared" si="5"/>
        <v>0.7272727272727273</v>
      </c>
      <c r="H41" s="11">
        <f t="shared" si="5"/>
        <v>0.5454545454545454</v>
      </c>
      <c r="I41" s="11">
        <f t="shared" si="5"/>
        <v>0.45454545454545453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0.9090909090909091</v>
      </c>
      <c r="C42" s="11">
        <f t="shared" si="6"/>
        <v>0.7272727272727273</v>
      </c>
      <c r="D42" s="11">
        <f t="shared" si="6"/>
        <v>0.09090909090909091</v>
      </c>
      <c r="E42" s="11">
        <f t="shared" si="6"/>
        <v>0.8181818181818182</v>
      </c>
      <c r="F42" s="11">
        <f t="shared" si="6"/>
        <v>0.6363636363636364</v>
      </c>
      <c r="G42" s="11">
        <f t="shared" si="6"/>
        <v>0.2727272727272727</v>
      </c>
      <c r="H42" s="11">
        <f t="shared" si="6"/>
        <v>0.45454545454545453</v>
      </c>
      <c r="I42" s="11">
        <f t="shared" si="6"/>
        <v>0.5454545454545454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8" sqref="M4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6" t="s">
        <v>66</v>
      </c>
      <c r="K1" s="19" t="s">
        <v>16</v>
      </c>
      <c r="L1" s="6" t="s">
        <v>25</v>
      </c>
      <c r="M1" s="25" t="s">
        <v>17</v>
      </c>
      <c r="N1" s="6" t="s">
        <v>23</v>
      </c>
      <c r="O1" s="21" t="s">
        <v>18</v>
      </c>
      <c r="P1" s="21" t="s">
        <v>24</v>
      </c>
      <c r="Q1" s="18" t="s">
        <v>26</v>
      </c>
    </row>
    <row r="2" spans="1:17" ht="10.5" customHeight="1">
      <c r="A2" s="5">
        <v>0</v>
      </c>
      <c r="B2" s="48" t="s">
        <v>56</v>
      </c>
      <c r="C2" s="48" t="s">
        <v>55</v>
      </c>
      <c r="D2" s="48" t="s">
        <v>55</v>
      </c>
      <c r="E2" s="48" t="s">
        <v>56</v>
      </c>
      <c r="F2" s="48" t="s">
        <v>56</v>
      </c>
      <c r="G2" s="48" t="s">
        <v>56</v>
      </c>
      <c r="H2" s="48" t="s">
        <v>56</v>
      </c>
      <c r="I2" s="48" t="s">
        <v>56</v>
      </c>
      <c r="J2" s="37"/>
      <c r="K2" s="8">
        <v>6</v>
      </c>
      <c r="L2" s="8">
        <f>K2+37</f>
        <v>43</v>
      </c>
      <c r="M2" s="8">
        <v>32</v>
      </c>
      <c r="N2" s="8">
        <f>157+M2</f>
        <v>189</v>
      </c>
      <c r="O2" s="20">
        <f>K2/M2</f>
        <v>0.1875</v>
      </c>
      <c r="P2" s="20">
        <f>L2/N2</f>
        <v>0.2275132275132275</v>
      </c>
      <c r="Q2" s="17" t="s">
        <v>27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7"/>
      <c r="K3" s="8"/>
      <c r="L3" s="8"/>
      <c r="M3" s="8"/>
      <c r="N3" s="8"/>
      <c r="O3" s="20"/>
      <c r="P3" s="20"/>
      <c r="Q3" s="9" t="s">
        <v>28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7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29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7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30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7"/>
      <c r="K6" s="8"/>
      <c r="L6" s="8"/>
      <c r="M6" s="8"/>
      <c r="N6" s="8"/>
      <c r="O6" s="20"/>
      <c r="P6" s="20"/>
      <c r="Q6" s="9" t="s">
        <v>31</v>
      </c>
    </row>
    <row r="7" spans="1:17" ht="10.5" customHeight="1">
      <c r="A7" s="5">
        <v>5</v>
      </c>
      <c r="B7" s="22"/>
      <c r="C7" s="22"/>
      <c r="D7" s="22"/>
      <c r="E7" s="22"/>
      <c r="F7" s="15"/>
      <c r="G7" s="15"/>
      <c r="H7" s="15"/>
      <c r="I7" s="15"/>
      <c r="J7" s="37"/>
      <c r="K7" s="8"/>
      <c r="L7" s="8"/>
      <c r="M7" s="8"/>
      <c r="N7" s="8"/>
      <c r="O7" s="20"/>
      <c r="P7" s="20"/>
      <c r="Q7" s="10" t="s">
        <v>32</v>
      </c>
    </row>
    <row r="8" spans="1:17" ht="10.5" customHeight="1">
      <c r="A8" s="5">
        <v>6</v>
      </c>
      <c r="B8" s="15" t="s">
        <v>56</v>
      </c>
      <c r="C8" s="15" t="s">
        <v>55</v>
      </c>
      <c r="D8" s="15" t="s">
        <v>56</v>
      </c>
      <c r="E8" s="15" t="s">
        <v>56</v>
      </c>
      <c r="F8" s="15" t="s">
        <v>55</v>
      </c>
      <c r="G8" s="15" t="s">
        <v>56</v>
      </c>
      <c r="H8" s="15" t="s">
        <v>56</v>
      </c>
      <c r="I8" s="15" t="s">
        <v>56</v>
      </c>
      <c r="J8" s="37"/>
      <c r="K8" s="8">
        <v>4</v>
      </c>
      <c r="L8" s="8">
        <f>K8+57</f>
        <v>61</v>
      </c>
      <c r="M8" s="8">
        <v>30</v>
      </c>
      <c r="N8" s="8">
        <f>156+M8</f>
        <v>186</v>
      </c>
      <c r="O8" s="20">
        <f>K8/M8</f>
        <v>0.13333333333333333</v>
      </c>
      <c r="P8" s="20">
        <f>L8/N8</f>
        <v>0.3279569892473118</v>
      </c>
      <c r="Q8" s="10" t="s">
        <v>33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7"/>
      <c r="K9" s="8"/>
      <c r="L9" s="8"/>
      <c r="M9" s="8"/>
      <c r="N9" s="8"/>
      <c r="O9" s="20"/>
      <c r="P9" s="20"/>
      <c r="Q9" s="9" t="s">
        <v>34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7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35</v>
      </c>
    </row>
    <row r="11" spans="1:17" ht="10.5" customHeight="1">
      <c r="A11" s="5">
        <v>9</v>
      </c>
      <c r="B11" s="47"/>
      <c r="C11" s="47"/>
      <c r="D11" s="47"/>
      <c r="E11" s="47"/>
      <c r="F11" s="47"/>
      <c r="G11" s="47"/>
      <c r="H11" s="47"/>
      <c r="I11" s="47"/>
      <c r="J11" s="37"/>
      <c r="K11" s="8">
        <v>3</v>
      </c>
      <c r="L11" s="8">
        <f>K11+37</f>
        <v>40</v>
      </c>
      <c r="M11" s="8">
        <v>10</v>
      </c>
      <c r="N11" s="8">
        <f>147+M11</f>
        <v>157</v>
      </c>
      <c r="O11" s="20">
        <f t="shared" si="0"/>
        <v>0.3</v>
      </c>
      <c r="P11" s="20">
        <f t="shared" si="0"/>
        <v>0.25477707006369427</v>
      </c>
      <c r="Q11" s="9" t="s">
        <v>36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7"/>
      <c r="K12" s="8">
        <v>4</v>
      </c>
      <c r="L12" s="8">
        <f>K12+36</f>
        <v>40</v>
      </c>
      <c r="M12" s="8">
        <v>20</v>
      </c>
      <c r="N12" s="8">
        <f>M12+152</f>
        <v>172</v>
      </c>
      <c r="O12" s="20">
        <f t="shared" si="0"/>
        <v>0.2</v>
      </c>
      <c r="P12" s="20">
        <f t="shared" si="0"/>
        <v>0.23255813953488372</v>
      </c>
      <c r="Q12" s="9" t="s">
        <v>37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7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38</v>
      </c>
    </row>
    <row r="14" spans="1:17" ht="10.5" customHeight="1">
      <c r="A14" s="5">
        <v>12</v>
      </c>
      <c r="B14" s="15" t="s">
        <v>55</v>
      </c>
      <c r="C14" s="15" t="s">
        <v>56</v>
      </c>
      <c r="D14" s="15" t="s">
        <v>55</v>
      </c>
      <c r="E14" s="15" t="s">
        <v>56</v>
      </c>
      <c r="F14" s="15" t="s">
        <v>55</v>
      </c>
      <c r="G14" s="15" t="s">
        <v>55</v>
      </c>
      <c r="H14" s="15" t="s">
        <v>56</v>
      </c>
      <c r="I14" s="15" t="s">
        <v>56</v>
      </c>
      <c r="J14" s="37"/>
      <c r="K14" s="8">
        <v>1</v>
      </c>
      <c r="L14" s="8">
        <f>K14+29</f>
        <v>30</v>
      </c>
      <c r="M14" s="8">
        <v>32</v>
      </c>
      <c r="N14" s="8">
        <f>M14+156</f>
        <v>188</v>
      </c>
      <c r="O14" s="20">
        <f>K14/M14</f>
        <v>0.03125</v>
      </c>
      <c r="P14" s="20">
        <f>L14/N14</f>
        <v>0.1595744680851064</v>
      </c>
      <c r="Q14" s="9" t="s">
        <v>39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7"/>
      <c r="K15" s="8"/>
      <c r="L15" s="8"/>
      <c r="M15" s="8"/>
      <c r="N15" s="8"/>
      <c r="O15" s="20"/>
      <c r="P15" s="20"/>
      <c r="Q15" s="9" t="s">
        <v>40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7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41</v>
      </c>
    </row>
    <row r="17" spans="1:17" ht="10.5" customHeight="1">
      <c r="A17" s="5">
        <v>15</v>
      </c>
      <c r="B17" s="15" t="s">
        <v>56</v>
      </c>
      <c r="C17" s="15" t="s">
        <v>56</v>
      </c>
      <c r="D17" s="15" t="s">
        <v>56</v>
      </c>
      <c r="E17" s="15" t="s">
        <v>55</v>
      </c>
      <c r="F17" s="15" t="s">
        <v>55</v>
      </c>
      <c r="G17" s="15" t="s">
        <v>56</v>
      </c>
      <c r="H17" s="15" t="s">
        <v>56</v>
      </c>
      <c r="I17" s="15" t="s">
        <v>56</v>
      </c>
      <c r="J17" s="37"/>
      <c r="K17" s="8">
        <v>2</v>
      </c>
      <c r="L17" s="8">
        <f>K17+20</f>
        <v>22</v>
      </c>
      <c r="M17" s="8">
        <v>14</v>
      </c>
      <c r="N17" s="8">
        <f>M17+111</f>
        <v>125</v>
      </c>
      <c r="O17" s="20">
        <f>K17/M17</f>
        <v>0.14285714285714285</v>
      </c>
      <c r="P17" s="20">
        <f>L17/N17</f>
        <v>0.176</v>
      </c>
      <c r="Q17" s="9" t="s">
        <v>42</v>
      </c>
    </row>
    <row r="18" spans="1:17" ht="10.5" customHeight="1">
      <c r="A18" s="5">
        <v>16</v>
      </c>
      <c r="B18" s="15" t="s">
        <v>56</v>
      </c>
      <c r="C18" s="15" t="s">
        <v>55</v>
      </c>
      <c r="D18" s="15" t="s">
        <v>55</v>
      </c>
      <c r="E18" s="15" t="s">
        <v>56</v>
      </c>
      <c r="F18" s="15" t="s">
        <v>55</v>
      </c>
      <c r="G18" s="15" t="s">
        <v>55</v>
      </c>
      <c r="H18" s="15" t="s">
        <v>56</v>
      </c>
      <c r="I18" s="15" t="s">
        <v>56</v>
      </c>
      <c r="J18" s="37"/>
      <c r="K18" s="8">
        <v>4</v>
      </c>
      <c r="L18" s="8">
        <f>K18+38</f>
        <v>42</v>
      </c>
      <c r="M18" s="8">
        <v>32</v>
      </c>
      <c r="N18" s="8">
        <f>M18+157</f>
        <v>189</v>
      </c>
      <c r="O18" s="20">
        <f>K18/M18</f>
        <v>0.125</v>
      </c>
      <c r="P18" s="20">
        <f>L18/N18</f>
        <v>0.2222222222222222</v>
      </c>
      <c r="Q18" s="9" t="s">
        <v>43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7"/>
      <c r="K19" s="8"/>
      <c r="L19" s="8"/>
      <c r="M19" s="16"/>
      <c r="N19" s="8"/>
      <c r="O19" s="20"/>
      <c r="P19" s="20"/>
      <c r="Q19" s="9" t="s">
        <v>44</v>
      </c>
    </row>
    <row r="20" spans="1:17" ht="10.5" customHeight="1">
      <c r="A20" s="5">
        <v>18</v>
      </c>
      <c r="B20" s="15" t="s">
        <v>56</v>
      </c>
      <c r="C20" s="15" t="s">
        <v>55</v>
      </c>
      <c r="D20" s="15" t="s">
        <v>56</v>
      </c>
      <c r="E20" s="15" t="s">
        <v>56</v>
      </c>
      <c r="F20" s="15" t="s">
        <v>55</v>
      </c>
      <c r="G20" s="15" t="s">
        <v>56</v>
      </c>
      <c r="H20" s="15" t="s">
        <v>56</v>
      </c>
      <c r="I20" s="15" t="s">
        <v>55</v>
      </c>
      <c r="J20" s="37"/>
      <c r="K20" s="16">
        <v>4</v>
      </c>
      <c r="L20" s="16">
        <f>K20+49</f>
        <v>53</v>
      </c>
      <c r="M20" s="8">
        <v>32</v>
      </c>
      <c r="N20" s="8">
        <f>M20+157</f>
        <v>189</v>
      </c>
      <c r="O20" s="20">
        <f>K20/M20</f>
        <v>0.125</v>
      </c>
      <c r="P20" s="20">
        <f>L20/N20</f>
        <v>0.2804232804232804</v>
      </c>
      <c r="Q20" s="9" t="s">
        <v>45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7"/>
      <c r="K21" s="8"/>
      <c r="L21" s="8"/>
      <c r="M21" s="8"/>
      <c r="N21" s="8"/>
      <c r="O21" s="20"/>
      <c r="P21" s="20"/>
      <c r="Q21" s="9" t="s">
        <v>46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7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47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8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48</v>
      </c>
    </row>
    <row r="24" spans="1:17" ht="10.5" customHeight="1">
      <c r="A24" s="5">
        <v>22</v>
      </c>
      <c r="B24" s="15" t="s">
        <v>55</v>
      </c>
      <c r="C24" s="15" t="s">
        <v>55</v>
      </c>
      <c r="D24" s="15" t="s">
        <v>55</v>
      </c>
      <c r="E24" s="15" t="s">
        <v>55</v>
      </c>
      <c r="F24" s="15" t="s">
        <v>56</v>
      </c>
      <c r="G24" s="15" t="s">
        <v>56</v>
      </c>
      <c r="H24" s="15" t="s">
        <v>56</v>
      </c>
      <c r="I24" s="15" t="s">
        <v>56</v>
      </c>
      <c r="J24" s="38"/>
      <c r="K24" s="8">
        <v>2</v>
      </c>
      <c r="L24" s="8">
        <f>K24+7</f>
        <v>9</v>
      </c>
      <c r="M24" s="16">
        <v>30</v>
      </c>
      <c r="N24" s="8">
        <f>M24+150</f>
        <v>180</v>
      </c>
      <c r="O24" s="20">
        <f>K24/M24</f>
        <v>0.06666666666666667</v>
      </c>
      <c r="P24" s="20">
        <f>L24/N24</f>
        <v>0.05</v>
      </c>
      <c r="Q24" s="9" t="s">
        <v>49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7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50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9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51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7"/>
      <c r="K27" s="8"/>
      <c r="L27" s="8"/>
      <c r="M27" s="8"/>
      <c r="N27" s="8"/>
      <c r="O27" s="20"/>
      <c r="P27" s="20"/>
      <c r="Q27" s="9" t="s">
        <v>52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7"/>
      <c r="K28" s="8">
        <v>3</v>
      </c>
      <c r="L28" s="8">
        <f>K28+40</f>
        <v>43</v>
      </c>
      <c r="M28" s="8">
        <v>31</v>
      </c>
      <c r="N28" s="8">
        <f>M28+131</f>
        <v>162</v>
      </c>
      <c r="O28" s="20">
        <f aca="true" t="shared" si="1" ref="O28:P32">K28/M28</f>
        <v>0.0967741935483871</v>
      </c>
      <c r="P28" s="20">
        <f t="shared" si="1"/>
        <v>0.2654320987654321</v>
      </c>
      <c r="Q28" s="9" t="s">
        <v>53</v>
      </c>
    </row>
    <row r="29" spans="1:17" ht="10.5" customHeight="1">
      <c r="A29" s="5">
        <v>27</v>
      </c>
      <c r="B29" s="50"/>
      <c r="C29" s="50"/>
      <c r="D29" s="50"/>
      <c r="E29" s="50"/>
      <c r="F29" s="50"/>
      <c r="G29" s="50"/>
      <c r="H29" s="50"/>
      <c r="I29" s="50"/>
      <c r="J29" s="37"/>
      <c r="K29" s="24"/>
      <c r="L29" s="8">
        <f>K29+17</f>
        <v>17</v>
      </c>
      <c r="M29" s="8">
        <v>0</v>
      </c>
      <c r="N29" s="8">
        <f>M29+79</f>
        <v>79</v>
      </c>
      <c r="O29" s="20" t="e">
        <f t="shared" si="1"/>
        <v>#DIV/0!</v>
      </c>
      <c r="P29" s="20">
        <f t="shared" si="1"/>
        <v>0.21518987341772153</v>
      </c>
      <c r="Q29" s="9" t="s">
        <v>54</v>
      </c>
    </row>
    <row r="30" spans="1:17" ht="10.5" customHeight="1">
      <c r="A30" s="5">
        <v>28</v>
      </c>
      <c r="B30" s="15" t="s">
        <v>56</v>
      </c>
      <c r="C30" s="3" t="s">
        <v>140</v>
      </c>
      <c r="D30" s="15" t="s">
        <v>55</v>
      </c>
      <c r="E30" s="15" t="s">
        <v>56</v>
      </c>
      <c r="F30" s="15" t="s">
        <v>56</v>
      </c>
      <c r="G30" s="15" t="s">
        <v>56</v>
      </c>
      <c r="H30" s="3" t="s">
        <v>140</v>
      </c>
      <c r="I30" s="15" t="s">
        <v>56</v>
      </c>
      <c r="J30" s="37"/>
      <c r="K30" s="24">
        <v>2</v>
      </c>
      <c r="L30" s="24">
        <f>K30+18</f>
        <v>20</v>
      </c>
      <c r="M30" s="8">
        <v>28</v>
      </c>
      <c r="N30" s="8">
        <f>M30+99</f>
        <v>127</v>
      </c>
      <c r="O30" s="20">
        <f t="shared" si="1"/>
        <v>0.07142857142857142</v>
      </c>
      <c r="P30" s="20">
        <f t="shared" si="1"/>
        <v>0.15748031496062992</v>
      </c>
      <c r="Q30" s="9" t="s">
        <v>20</v>
      </c>
    </row>
    <row r="31" spans="1:17" ht="10.5" customHeight="1">
      <c r="A31" s="5">
        <v>29</v>
      </c>
      <c r="B31" s="48" t="s">
        <v>138</v>
      </c>
      <c r="C31" s="48" t="s">
        <v>139</v>
      </c>
      <c r="D31" s="48" t="s">
        <v>139</v>
      </c>
      <c r="E31" s="48" t="s">
        <v>138</v>
      </c>
      <c r="F31" s="48" t="s">
        <v>138</v>
      </c>
      <c r="G31" s="48" t="s">
        <v>138</v>
      </c>
      <c r="H31" s="48" t="s">
        <v>138</v>
      </c>
      <c r="I31" s="48" t="s">
        <v>138</v>
      </c>
      <c r="J31" s="37"/>
      <c r="K31" s="24">
        <v>3</v>
      </c>
      <c r="L31" s="24">
        <f>K31+14</f>
        <v>17</v>
      </c>
      <c r="M31" s="8">
        <v>32</v>
      </c>
      <c r="N31" s="8">
        <f>M31+92</f>
        <v>124</v>
      </c>
      <c r="O31" s="20">
        <f t="shared" si="1"/>
        <v>0.09375</v>
      </c>
      <c r="P31" s="20">
        <f t="shared" si="1"/>
        <v>0.13709677419354838</v>
      </c>
      <c r="Q31" s="9" t="s">
        <v>22</v>
      </c>
    </row>
    <row r="32" spans="1:17" ht="10.5" customHeight="1">
      <c r="A32" s="5">
        <v>30</v>
      </c>
      <c r="B32" s="15" t="s">
        <v>56</v>
      </c>
      <c r="C32" s="15" t="s">
        <v>55</v>
      </c>
      <c r="D32" s="15" t="s">
        <v>55</v>
      </c>
      <c r="E32" s="15" t="s">
        <v>56</v>
      </c>
      <c r="F32" s="15" t="s">
        <v>55</v>
      </c>
      <c r="G32" s="15" t="s">
        <v>56</v>
      </c>
      <c r="H32" s="15" t="s">
        <v>56</v>
      </c>
      <c r="I32" s="15" t="s">
        <v>56</v>
      </c>
      <c r="J32" s="37"/>
      <c r="K32" s="24">
        <v>3</v>
      </c>
      <c r="L32" s="24">
        <f>K32+27</f>
        <v>30</v>
      </c>
      <c r="M32" s="16">
        <v>32</v>
      </c>
      <c r="N32" s="8">
        <f>M32+114</f>
        <v>146</v>
      </c>
      <c r="O32" s="20">
        <f t="shared" si="1"/>
        <v>0.09375</v>
      </c>
      <c r="P32" s="20">
        <f t="shared" si="1"/>
        <v>0.2054794520547945</v>
      </c>
      <c r="Q32" s="9" t="s">
        <v>21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7"/>
      <c r="K33" s="24"/>
      <c r="L33" s="24">
        <f>K33+3</f>
        <v>3</v>
      </c>
      <c r="M33" s="8"/>
      <c r="N33" s="8">
        <f>M33+15</f>
        <v>15</v>
      </c>
      <c r="O33" s="20"/>
      <c r="P33" s="20">
        <f>L33/N33</f>
        <v>0.2</v>
      </c>
      <c r="Q33" s="9" t="s">
        <v>57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7"/>
      <c r="K34" s="24">
        <v>1</v>
      </c>
      <c r="L34" s="24">
        <f>K34+19</f>
        <v>20</v>
      </c>
      <c r="M34" s="8">
        <v>2</v>
      </c>
      <c r="N34" s="8">
        <f>M34+68</f>
        <v>70</v>
      </c>
      <c r="O34" s="20">
        <f>K34/M34</f>
        <v>0.5</v>
      </c>
      <c r="P34" s="20">
        <f>L34/N34</f>
        <v>0.2857142857142857</v>
      </c>
      <c r="Q34" s="9" t="s">
        <v>58</v>
      </c>
    </row>
    <row r="35" spans="1:17" ht="10.5" customHeight="1">
      <c r="A35" s="5">
        <v>33</v>
      </c>
      <c r="B35" s="15" t="s">
        <v>56</v>
      </c>
      <c r="C35" s="15" t="s">
        <v>55</v>
      </c>
      <c r="D35" s="15" t="s">
        <v>55</v>
      </c>
      <c r="E35" s="3" t="s">
        <v>140</v>
      </c>
      <c r="F35" s="15" t="s">
        <v>55</v>
      </c>
      <c r="G35" s="15" t="s">
        <v>56</v>
      </c>
      <c r="H35" s="15" t="s">
        <v>56</v>
      </c>
      <c r="I35" s="15" t="s">
        <v>56</v>
      </c>
      <c r="J35" s="37"/>
      <c r="K35" s="24">
        <v>4</v>
      </c>
      <c r="L35" s="24">
        <f>K35+23</f>
        <v>27</v>
      </c>
      <c r="M35" s="8">
        <v>32</v>
      </c>
      <c r="N35" s="8">
        <f>M35+92</f>
        <v>124</v>
      </c>
      <c r="O35" s="20">
        <f>K35/M35</f>
        <v>0.125</v>
      </c>
      <c r="P35" s="20">
        <f>L35/N35</f>
        <v>0.21774193548387097</v>
      </c>
      <c r="Q35" s="9" t="s">
        <v>59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8"/>
      <c r="K36" s="24"/>
      <c r="L36" s="24">
        <f>K36+4</f>
        <v>4</v>
      </c>
      <c r="M36" s="8">
        <v>1</v>
      </c>
      <c r="N36" s="8">
        <f>M36+29</f>
        <v>30</v>
      </c>
      <c r="O36" s="20">
        <f>K36/M36</f>
        <v>0</v>
      </c>
      <c r="P36" s="20">
        <f>L36/N36</f>
        <v>0.13333333333333333</v>
      </c>
      <c r="Q36" s="9" t="s">
        <v>60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7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61</v>
      </c>
    </row>
    <row r="38" spans="1:17" ht="10.5" customHeight="1">
      <c r="A38" s="5" t="s">
        <v>9</v>
      </c>
      <c r="B38" s="1">
        <f aca="true" t="shared" si="2" ref="B38:J38">COUNTIF(B2:B37,"Ａ")</f>
        <v>2</v>
      </c>
      <c r="C38" s="1">
        <f t="shared" si="2"/>
        <v>8</v>
      </c>
      <c r="D38" s="1">
        <f t="shared" si="2"/>
        <v>8</v>
      </c>
      <c r="E38" s="1">
        <f t="shared" si="2"/>
        <v>2</v>
      </c>
      <c r="F38" s="1">
        <f t="shared" si="2"/>
        <v>7</v>
      </c>
      <c r="G38" s="1">
        <f t="shared" si="2"/>
        <v>2</v>
      </c>
      <c r="H38" s="1">
        <f t="shared" si="2"/>
        <v>0</v>
      </c>
      <c r="I38" s="1">
        <f t="shared" si="2"/>
        <v>1</v>
      </c>
      <c r="J38" s="40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10</v>
      </c>
      <c r="B39" s="1">
        <f aca="true" t="shared" si="3" ref="B39:J39">COUNTIF(B2:B37,"Ｂ")</f>
        <v>9</v>
      </c>
      <c r="C39" s="1">
        <f t="shared" si="3"/>
        <v>2</v>
      </c>
      <c r="D39" s="1">
        <f t="shared" si="3"/>
        <v>3</v>
      </c>
      <c r="E39" s="1">
        <f t="shared" si="3"/>
        <v>8</v>
      </c>
      <c r="F39" s="1">
        <f t="shared" si="3"/>
        <v>4</v>
      </c>
      <c r="G39" s="1">
        <f t="shared" si="3"/>
        <v>9</v>
      </c>
      <c r="H39" s="1">
        <f t="shared" si="3"/>
        <v>10</v>
      </c>
      <c r="I39" s="1">
        <f t="shared" si="3"/>
        <v>10</v>
      </c>
      <c r="J39" s="40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11</v>
      </c>
      <c r="B40" s="2">
        <f aca="true" t="shared" si="4" ref="B40:J40">COUNTA(B2:B37)</f>
        <v>11</v>
      </c>
      <c r="C40" s="2">
        <f t="shared" si="4"/>
        <v>11</v>
      </c>
      <c r="D40" s="2">
        <f t="shared" si="4"/>
        <v>11</v>
      </c>
      <c r="E40" s="2">
        <f t="shared" si="4"/>
        <v>11</v>
      </c>
      <c r="F40" s="2">
        <f t="shared" si="4"/>
        <v>11</v>
      </c>
      <c r="G40" s="2">
        <f t="shared" si="4"/>
        <v>11</v>
      </c>
      <c r="H40" s="2">
        <f t="shared" si="4"/>
        <v>11</v>
      </c>
      <c r="I40" s="2">
        <f t="shared" si="4"/>
        <v>11</v>
      </c>
      <c r="J40" s="41">
        <f t="shared" si="4"/>
        <v>0</v>
      </c>
      <c r="K40" s="2"/>
      <c r="L40" s="2"/>
      <c r="M40" s="2"/>
      <c r="N40" s="2"/>
      <c r="O40" s="2"/>
      <c r="P40" s="2"/>
      <c r="Q40" s="15" t="s">
        <v>55</v>
      </c>
      <c r="R40" s="15" t="s">
        <v>56</v>
      </c>
    </row>
    <row r="41" spans="1:17" ht="10.5" customHeight="1">
      <c r="A41" s="7" t="s">
        <v>55</v>
      </c>
      <c r="B41" s="11">
        <f aca="true" t="shared" si="5" ref="B41:J41">B38/B40</f>
        <v>0.18181818181818182</v>
      </c>
      <c r="C41" s="11">
        <f t="shared" si="5"/>
        <v>0.7272727272727273</v>
      </c>
      <c r="D41" s="11">
        <f t="shared" si="5"/>
        <v>0.7272727272727273</v>
      </c>
      <c r="E41" s="11">
        <f t="shared" si="5"/>
        <v>0.18181818181818182</v>
      </c>
      <c r="F41" s="11">
        <f t="shared" si="5"/>
        <v>0.6363636363636364</v>
      </c>
      <c r="G41" s="11">
        <f t="shared" si="5"/>
        <v>0.18181818181818182</v>
      </c>
      <c r="H41" s="11">
        <f t="shared" si="5"/>
        <v>0</v>
      </c>
      <c r="I41" s="11">
        <f t="shared" si="5"/>
        <v>0.09090909090909091</v>
      </c>
      <c r="J41" s="42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56</v>
      </c>
      <c r="B42" s="11">
        <f aca="true" t="shared" si="6" ref="B42:J42">B39/B40</f>
        <v>0.8181818181818182</v>
      </c>
      <c r="C42" s="11">
        <f t="shared" si="6"/>
        <v>0.18181818181818182</v>
      </c>
      <c r="D42" s="11">
        <f t="shared" si="6"/>
        <v>0.2727272727272727</v>
      </c>
      <c r="E42" s="11">
        <f t="shared" si="6"/>
        <v>0.7272727272727273</v>
      </c>
      <c r="F42" s="11">
        <f t="shared" si="6"/>
        <v>0.36363636363636365</v>
      </c>
      <c r="G42" s="11">
        <f t="shared" si="6"/>
        <v>0.8181818181818182</v>
      </c>
      <c r="H42" s="11">
        <f t="shared" si="6"/>
        <v>0.9090909090909091</v>
      </c>
      <c r="I42" s="11">
        <f t="shared" si="6"/>
        <v>0.9090909090909091</v>
      </c>
      <c r="J42" s="42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59" t="s">
        <v>12</v>
      </c>
      <c r="B46" s="60"/>
      <c r="C46" s="60"/>
      <c r="D46" s="60"/>
      <c r="E46" s="13"/>
      <c r="F46" s="13"/>
      <c r="G46" s="13"/>
      <c r="H46" s="13"/>
      <c r="I46" s="13"/>
      <c r="J46" s="13"/>
      <c r="K46" s="28"/>
    </row>
    <row r="47" spans="1:11" ht="13.5">
      <c r="A47" s="61" t="s">
        <v>14</v>
      </c>
      <c r="B47" s="62"/>
      <c r="C47" s="62"/>
      <c r="D47" s="62"/>
      <c r="E47" s="62"/>
      <c r="F47" s="62"/>
      <c r="G47" s="62"/>
      <c r="H47" s="62"/>
      <c r="I47" s="62"/>
      <c r="J47" s="34"/>
      <c r="K47" s="29"/>
    </row>
    <row r="48" spans="1:11" ht="13.5">
      <c r="A48" s="63" t="s">
        <v>19</v>
      </c>
      <c r="B48" s="64"/>
      <c r="C48" s="64"/>
      <c r="D48" s="64"/>
      <c r="E48" s="64"/>
      <c r="F48" s="64"/>
      <c r="G48" s="64"/>
      <c r="H48" s="64"/>
      <c r="I48" s="64"/>
      <c r="J48" s="35"/>
      <c r="K48" s="29"/>
    </row>
    <row r="49" spans="1:11" ht="13.5">
      <c r="A49" s="63" t="s">
        <v>73</v>
      </c>
      <c r="B49" s="64"/>
      <c r="C49" s="64"/>
      <c r="D49" s="64"/>
      <c r="E49" s="64"/>
      <c r="F49" s="64"/>
      <c r="G49" s="64"/>
      <c r="H49" s="64"/>
      <c r="I49" s="64"/>
      <c r="J49" s="35"/>
      <c r="K49" s="29"/>
    </row>
    <row r="50" spans="1:11" ht="13.5">
      <c r="A50" s="26" t="s">
        <v>15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65" t="s">
        <v>13</v>
      </c>
      <c r="B51" s="66"/>
      <c r="C51" s="66"/>
      <c r="D51" s="66"/>
      <c r="E51" s="66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2010-10-10T22:50:43Z</dcterms:modified>
  <cp:category/>
  <cp:version/>
  <cp:contentType/>
  <cp:contentStatus/>
</cp:coreProperties>
</file>